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827"/>
  <workbookPr defaultThemeVersion="124226"/>
  <mc:AlternateContent xmlns:mc="http://schemas.openxmlformats.org/markup-compatibility/2006">
    <mc:Choice Requires="x15">
      <x15ac:absPath xmlns:x15ac="http://schemas.microsoft.com/office/spreadsheetml/2010/11/ac" url="\\DATASERVER\public\05 ХОРЕКА\HoReCa\Прайсы\"/>
    </mc:Choice>
  </mc:AlternateContent>
  <xr:revisionPtr revIDLastSave="0" documentId="13_ncr:1_{36C979C8-2428-4AC4-A962-CB80544E38B2}" xr6:coauthVersionLast="37" xr6:coauthVersionMax="47" xr10:uidLastSave="{00000000-0000-0000-0000-000000000000}"/>
  <bookViews>
    <workbookView xWindow="-120" yWindow="-120" windowWidth="29040" windowHeight="15840" tabRatio="751" activeTab="6" xr2:uid="{00000000-000D-0000-FFFF-FFFF00000000}"/>
  </bookViews>
  <sheets>
    <sheet name="Торты" sheetId="5" r:id="rId1"/>
    <sheet name="Ритейл" sheetId="9" r:id="rId2"/>
    <sheet name="Мороженое" sheetId="4" r:id="rId3"/>
    <sheet name="Круассаны и выпечка " sheetId="1" r:id="rId4"/>
    <sheet name="Готовая выпечка" sheetId="8" r:id="rId5"/>
    <sheet name="Донаты" sheetId="7" r:id="rId6"/>
    <sheet name="  Хлеб, выпечка и гуакамоле" sheetId="6" r:id="rId7"/>
  </sheets>
  <definedNames>
    <definedName name="_Hlk33624219" localSheetId="5">Донаты!#REF!</definedName>
    <definedName name="_xlnm.Print_Area" localSheetId="6">'  Хлеб, выпечка и гуакамоле'!$A$1:$G$103</definedName>
    <definedName name="_xlnm.Print_Area" localSheetId="4">'Готовая выпечка'!$A$1:$K$8</definedName>
    <definedName name="_xlnm.Print_Area" localSheetId="5">Донаты!$A$1:$J$22</definedName>
    <definedName name="_xlnm.Print_Area" localSheetId="3">'Круассаны и выпечка '!$A$1:$K$28</definedName>
    <definedName name="_xlnm.Print_Area" localSheetId="2">Мороженое!$B$2:$G$67</definedName>
    <definedName name="_xlnm.Print_Area" localSheetId="1">Ритейл!$A$1:$F$11</definedName>
    <definedName name="_xlnm.Print_Area" localSheetId="0">Торты!$A$1:$G$151</definedName>
  </definedNames>
  <calcPr calcId="179021"/>
</workbook>
</file>

<file path=xl/calcChain.xml><?xml version="1.0" encoding="utf-8"?>
<calcChain xmlns="http://schemas.openxmlformats.org/spreadsheetml/2006/main">
  <c r="G89" i="6" l="1"/>
  <c r="G88" i="6"/>
  <c r="G87" i="6"/>
  <c r="G86" i="6"/>
  <c r="G85" i="6"/>
  <c r="G84" i="6"/>
  <c r="G83" i="6"/>
  <c r="G82" i="6"/>
  <c r="G81" i="6"/>
  <c r="B130" i="5" l="1"/>
  <c r="F97" i="5"/>
  <c r="F95" i="5"/>
  <c r="B124" i="5"/>
  <c r="B126" i="5"/>
  <c r="B128" i="5"/>
  <c r="G79" i="6" l="1"/>
  <c r="G78" i="6"/>
  <c r="G77" i="6"/>
  <c r="G76" i="6"/>
  <c r="G75" i="6"/>
  <c r="B56" i="5" l="1"/>
  <c r="G118" i="5"/>
  <c r="E118" i="5"/>
  <c r="B58" i="5" l="1"/>
  <c r="G38" i="5"/>
  <c r="G3" i="1"/>
  <c r="G4" i="1"/>
  <c r="F119" i="5" l="1"/>
  <c r="G21" i="1" l="1"/>
  <c r="G138" i="5" l="1"/>
  <c r="G25" i="7" l="1"/>
  <c r="G8" i="8" l="1"/>
  <c r="G6" i="8"/>
  <c r="G5" i="8"/>
  <c r="G4" i="8"/>
  <c r="G3" i="8"/>
  <c r="G27" i="1"/>
  <c r="G26" i="1"/>
  <c r="G24" i="1"/>
  <c r="G23" i="1"/>
  <c r="G16" i="1"/>
  <c r="G15" i="1"/>
  <c r="G14" i="1"/>
  <c r="G13" i="1"/>
  <c r="G12" i="1"/>
  <c r="G11" i="1"/>
  <c r="G10" i="1"/>
  <c r="G9" i="1"/>
  <c r="G8" i="1"/>
  <c r="G7" i="1"/>
  <c r="G6" i="1"/>
  <c r="G5" i="1"/>
  <c r="B96" i="5" l="1"/>
  <c r="B97" i="5" s="1"/>
  <c r="B98" i="5" s="1"/>
  <c r="B99" i="5" s="1"/>
  <c r="B100" i="5" s="1"/>
  <c r="B101" i="5" s="1"/>
  <c r="B102" i="5" s="1"/>
  <c r="B104" i="5" s="1"/>
  <c r="B105" i="5" s="1"/>
  <c r="B106" i="5" s="1"/>
  <c r="B107" i="5" s="1"/>
  <c r="B108" i="5" s="1"/>
  <c r="B109" i="5" s="1"/>
  <c r="B110" i="5" s="1"/>
  <c r="B111" i="5" s="1"/>
  <c r="B112" i="5" s="1"/>
  <c r="B113" i="5" s="1"/>
  <c r="B114" i="5" s="1"/>
  <c r="B115" i="5" s="1"/>
  <c r="B116" i="5" s="1"/>
  <c r="B117" i="5" s="1"/>
  <c r="B118" i="5" s="1"/>
  <c r="B119" i="5" s="1"/>
  <c r="B120" i="5" s="1"/>
  <c r="B121" i="5" s="1"/>
  <c r="B122" i="5" s="1"/>
  <c r="G39" i="5"/>
  <c r="F20" i="6" l="1"/>
  <c r="F19" i="6"/>
  <c r="F15" i="7" l="1"/>
  <c r="G46" i="7"/>
  <c r="G45" i="7"/>
  <c r="G44" i="7"/>
  <c r="G43" i="7"/>
  <c r="G42" i="7"/>
  <c r="G41" i="7"/>
  <c r="G40" i="7"/>
  <c r="G39" i="7"/>
  <c r="G38" i="7"/>
  <c r="G37" i="7"/>
  <c r="G36" i="7"/>
  <c r="G35" i="7"/>
  <c r="G34" i="7"/>
  <c r="G33" i="7"/>
  <c r="G32" i="7"/>
  <c r="G31" i="7"/>
  <c r="G30" i="7"/>
  <c r="G29" i="7"/>
  <c r="G28" i="7"/>
  <c r="G27" i="7"/>
  <c r="G26" i="7"/>
  <c r="G24" i="7"/>
  <c r="A24" i="7"/>
  <c r="A31" i="7" s="1"/>
  <c r="A32" i="7" s="1"/>
  <c r="A33" i="7" s="1"/>
  <c r="A34" i="7" s="1"/>
  <c r="A35" i="7" s="1"/>
  <c r="A36" i="7" s="1"/>
  <c r="A37" i="7" s="1"/>
  <c r="A38" i="7" s="1"/>
  <c r="A39" i="7" s="1"/>
  <c r="A40" i="7" s="1"/>
  <c r="A41" i="7" s="1"/>
  <c r="A42" i="7" s="1"/>
  <c r="A43" i="7" s="1"/>
  <c r="A44" i="7" s="1"/>
  <c r="A45" i="7" s="1"/>
  <c r="A46" i="7" s="1"/>
  <c r="G46" i="5" l="1"/>
  <c r="G45" i="5"/>
  <c r="F12" i="7"/>
  <c r="F13" i="7"/>
  <c r="F14" i="7"/>
  <c r="F11" i="7"/>
  <c r="F6" i="7"/>
  <c r="F7" i="7"/>
  <c r="F8" i="7"/>
  <c r="F9" i="7"/>
  <c r="F4" i="7"/>
  <c r="F5" i="7"/>
  <c r="A11" i="1" l="1"/>
  <c r="G30" i="1"/>
  <c r="A18" i="1"/>
  <c r="A19" i="1" s="1"/>
  <c r="G44" i="5"/>
  <c r="G43" i="5"/>
  <c r="G42" i="5"/>
  <c r="G41" i="5"/>
  <c r="G40" i="5"/>
  <c r="F102" i="5" l="1"/>
  <c r="F101" i="5"/>
  <c r="F55" i="5" l="1"/>
  <c r="F112" i="5" l="1"/>
  <c r="G67" i="6" l="1"/>
  <c r="G66" i="6"/>
  <c r="G65" i="6"/>
  <c r="G64" i="6"/>
  <c r="G63" i="6"/>
  <c r="G62" i="6"/>
  <c r="G61" i="6"/>
  <c r="G60" i="6"/>
  <c r="G59" i="6"/>
  <c r="G58" i="6"/>
  <c r="G57" i="6"/>
  <c r="G56" i="6"/>
  <c r="G55" i="6"/>
  <c r="G54" i="6"/>
  <c r="G53" i="6"/>
  <c r="G52" i="6"/>
  <c r="G51" i="6"/>
  <c r="G50" i="6"/>
  <c r="G49" i="6"/>
  <c r="G48" i="6"/>
  <c r="G47" i="6"/>
  <c r="G46" i="6"/>
  <c r="G45" i="6"/>
  <c r="G44" i="6"/>
  <c r="G43" i="6"/>
  <c r="G42" i="6"/>
  <c r="G41" i="6"/>
  <c r="G40" i="6"/>
  <c r="G39" i="6"/>
  <c r="G38" i="6"/>
  <c r="G37" i="6"/>
  <c r="G36" i="6"/>
  <c r="G35" i="6"/>
  <c r="G34" i="6"/>
  <c r="F151" i="5" l="1"/>
  <c r="F148" i="5"/>
  <c r="F147" i="5"/>
  <c r="F146" i="5"/>
  <c r="F144" i="5"/>
  <c r="F143" i="5"/>
  <c r="F142" i="5"/>
  <c r="F141" i="5"/>
  <c r="F140" i="5"/>
  <c r="F139" i="5"/>
  <c r="F137" i="5"/>
  <c r="F136" i="5"/>
  <c r="F135" i="5"/>
  <c r="F134" i="5"/>
  <c r="F132" i="5"/>
  <c r="F131" i="5"/>
  <c r="F130" i="5"/>
  <c r="F128" i="5"/>
  <c r="F127" i="5"/>
  <c r="F126" i="5"/>
  <c r="F125" i="5"/>
  <c r="F124" i="5"/>
  <c r="F123" i="5"/>
  <c r="F122" i="5"/>
  <c r="F121" i="5"/>
  <c r="F120" i="5"/>
  <c r="F117" i="5"/>
  <c r="F116" i="5"/>
  <c r="F115" i="5"/>
  <c r="F114" i="5"/>
  <c r="F113" i="5"/>
  <c r="F111" i="5"/>
  <c r="F110" i="5"/>
  <c r="F109" i="5"/>
  <c r="F108" i="5"/>
  <c r="F107" i="5"/>
  <c r="F106" i="5"/>
  <c r="F105" i="5"/>
  <c r="F104" i="5"/>
  <c r="F103" i="5"/>
  <c r="F100" i="5"/>
  <c r="F99" i="5"/>
  <c r="F98" i="5"/>
  <c r="F96" i="5"/>
  <c r="F93" i="5"/>
  <c r="F92" i="5"/>
  <c r="F90" i="5"/>
  <c r="F89" i="5"/>
  <c r="F88" i="5"/>
  <c r="F87" i="5"/>
  <c r="F86" i="5"/>
  <c r="F85" i="5"/>
  <c r="F84" i="5"/>
  <c r="F83" i="5"/>
  <c r="F82" i="5"/>
  <c r="F81" i="5"/>
  <c r="F80" i="5"/>
  <c r="F79" i="5"/>
  <c r="F78" i="5"/>
  <c r="F77" i="5"/>
  <c r="F76" i="5"/>
  <c r="F75" i="5"/>
  <c r="F74" i="5"/>
  <c r="F72" i="5"/>
  <c r="F71" i="5"/>
  <c r="F70" i="5"/>
  <c r="F69" i="5"/>
  <c r="F68" i="5"/>
  <c r="F67" i="5"/>
  <c r="F66" i="5"/>
  <c r="F65" i="5"/>
  <c r="F63" i="5"/>
  <c r="F62" i="5"/>
  <c r="F61" i="5"/>
  <c r="F60" i="5"/>
  <c r="F59" i="5"/>
  <c r="F58" i="5"/>
  <c r="F57" i="5"/>
  <c r="F56" i="5"/>
  <c r="F54" i="5"/>
  <c r="F53" i="5"/>
  <c r="F51" i="5"/>
  <c r="F50" i="5"/>
  <c r="F49" i="5"/>
  <c r="F48" i="5"/>
  <c r="F47" i="5"/>
  <c r="F36" i="5"/>
  <c r="F35" i="5"/>
  <c r="F34" i="5"/>
  <c r="F33" i="5"/>
  <c r="F32" i="5"/>
  <c r="F31" i="5"/>
  <c r="F30" i="5"/>
  <c r="F29" i="5"/>
  <c r="F28" i="5"/>
  <c r="F27" i="5"/>
  <c r="F25" i="5"/>
  <c r="F24" i="5"/>
  <c r="F23" i="5"/>
  <c r="F22" i="5"/>
  <c r="F21" i="5"/>
  <c r="F20" i="5"/>
  <c r="F19" i="5"/>
  <c r="F18" i="5"/>
  <c r="F17" i="5"/>
  <c r="F16" i="5"/>
  <c r="F15" i="5"/>
  <c r="F14" i="5"/>
  <c r="F13" i="5"/>
  <c r="F12" i="5"/>
  <c r="F11" i="5"/>
  <c r="F10" i="5"/>
  <c r="F9" i="5"/>
  <c r="F8" i="5"/>
  <c r="F7" i="5"/>
  <c r="F6" i="5"/>
  <c r="B6" i="5"/>
  <c r="B7" i="5" s="1"/>
  <c r="B8" i="5" s="1"/>
  <c r="B9" i="5" s="1"/>
  <c r="B10" i="5" s="1"/>
  <c r="B11" i="5" s="1"/>
  <c r="B12" i="5" s="1"/>
  <c r="B13" i="5" s="1"/>
  <c r="B14" i="5" s="1"/>
  <c r="B15" i="5" s="1"/>
  <c r="B16" i="5" s="1"/>
  <c r="B17" i="5" s="1"/>
  <c r="B18" i="5" s="1"/>
  <c r="F5" i="5"/>
  <c r="B19" i="5" l="1"/>
  <c r="B20" i="5" s="1"/>
  <c r="B21" i="5" s="1"/>
  <c r="B22" i="5" s="1"/>
  <c r="B23" i="5" s="1"/>
  <c r="B24" i="5" s="1"/>
  <c r="B25" i="5" l="1"/>
  <c r="B53" i="5" s="1"/>
  <c r="B54" i="5" s="1"/>
  <c r="B65" i="5" s="1"/>
  <c r="B66" i="5" s="1"/>
  <c r="B67" i="5" s="1"/>
  <c r="B68" i="5" s="1"/>
  <c r="B69" i="5" s="1"/>
  <c r="B70" i="5" s="1"/>
  <c r="B71" i="5" s="1"/>
  <c r="B72" i="5" s="1"/>
  <c r="B73" i="5" s="1"/>
  <c r="B74" i="5" s="1"/>
  <c r="B75" i="5" s="1"/>
  <c r="B76" i="5" s="1"/>
  <c r="F42" i="4"/>
  <c r="B77" i="5" l="1"/>
  <c r="B78" i="5" s="1"/>
  <c r="B79" i="5" s="1"/>
  <c r="B131" i="5"/>
  <c r="B132" i="5" s="1"/>
  <c r="F72" i="4"/>
  <c r="F71" i="4"/>
  <c r="F70" i="4"/>
  <c r="F69" i="4"/>
  <c r="B70" i="4"/>
  <c r="B71" i="4" s="1"/>
  <c r="B72" i="4" s="1"/>
  <c r="B134" i="5" l="1"/>
  <c r="B135" i="5" s="1"/>
  <c r="B136" i="5" s="1"/>
  <c r="B137" i="5" s="1"/>
  <c r="B138" i="5" s="1"/>
  <c r="B139" i="5" s="1"/>
  <c r="B140" i="5" s="1"/>
  <c r="B141" i="5" s="1"/>
  <c r="B142" i="5" s="1"/>
  <c r="B143" i="5" s="1"/>
  <c r="B144" i="5" s="1"/>
  <c r="B146" i="5" s="1"/>
  <c r="B147" i="5" s="1"/>
  <c r="B148" i="5" s="1"/>
  <c r="B149" i="5" s="1"/>
  <c r="B151" i="5" s="1"/>
  <c r="B93" i="5"/>
  <c r="B80" i="5"/>
  <c r="B81" i="5" s="1"/>
  <c r="B82" i="5" s="1"/>
  <c r="B83" i="5" s="1"/>
  <c r="B84" i="5" s="1"/>
  <c r="B85" i="5" s="1"/>
  <c r="B86" i="5" s="1"/>
  <c r="B87" i="5" s="1"/>
  <c r="B88" i="5" s="1"/>
  <c r="B89" i="5" s="1"/>
  <c r="B90" i="5" s="1"/>
  <c r="G22" i="7" l="1"/>
  <c r="G21" i="7"/>
  <c r="G20" i="7"/>
  <c r="G19" i="7"/>
  <c r="G18" i="7"/>
  <c r="G17" i="7"/>
  <c r="G10" i="7"/>
  <c r="A5" i="7"/>
  <c r="A6" i="7" s="1"/>
  <c r="A7" i="7" s="1"/>
  <c r="A8" i="7" s="1"/>
  <c r="A9" i="7" s="1"/>
  <c r="A10" i="7" s="1"/>
  <c r="A11" i="7" s="1"/>
  <c r="A12" i="7" s="1"/>
  <c r="A13" i="7" s="1"/>
  <c r="A14" i="7" s="1"/>
  <c r="A15" i="7" s="1"/>
  <c r="F92" i="6" l="1"/>
  <c r="F93" i="6"/>
  <c r="F94" i="6"/>
  <c r="F91" i="6"/>
  <c r="F70" i="6"/>
  <c r="F71" i="6"/>
  <c r="F72" i="6"/>
  <c r="F73" i="6"/>
  <c r="F69" i="6"/>
  <c r="F31" i="6"/>
  <c r="F32" i="6"/>
  <c r="F30" i="6"/>
  <c r="F24" i="6"/>
  <c r="F25" i="6"/>
  <c r="F26" i="6"/>
  <c r="F27" i="6"/>
  <c r="F28" i="6"/>
  <c r="F23" i="6"/>
  <c r="F5" i="6"/>
  <c r="F6" i="6"/>
  <c r="F7" i="6"/>
  <c r="F8" i="6"/>
  <c r="F9" i="6"/>
  <c r="F10" i="6"/>
  <c r="F11" i="6"/>
  <c r="F12" i="6"/>
  <c r="F13" i="6"/>
  <c r="F14" i="6"/>
  <c r="F15" i="6"/>
  <c r="F16" i="6"/>
  <c r="F17" i="6"/>
  <c r="F18" i="6"/>
  <c r="F4" i="6"/>
  <c r="G67" i="4"/>
  <c r="G66" i="4"/>
  <c r="G65" i="4"/>
  <c r="G64" i="4"/>
  <c r="G49" i="4"/>
  <c r="G50" i="4"/>
  <c r="G51" i="4"/>
  <c r="G52" i="4"/>
  <c r="G53" i="4"/>
  <c r="G54" i="4"/>
  <c r="G48" i="4"/>
  <c r="G45" i="4"/>
  <c r="G46" i="4"/>
  <c r="G44" i="4"/>
  <c r="G38" i="4"/>
  <c r="G39" i="4"/>
  <c r="G40" i="4"/>
  <c r="G41" i="4"/>
  <c r="G37" i="4"/>
  <c r="G27" i="4"/>
  <c r="G28" i="4"/>
  <c r="G29" i="4"/>
  <c r="G30" i="4"/>
  <c r="G31" i="4"/>
  <c r="G32" i="4"/>
  <c r="G33" i="4"/>
  <c r="G34" i="4"/>
  <c r="G35" i="4"/>
  <c r="G26" i="4"/>
  <c r="G23" i="4"/>
  <c r="G22" i="4"/>
  <c r="G4" i="4"/>
  <c r="G17" i="4" l="1"/>
  <c r="G18" i="4" l="1"/>
  <c r="G19" i="4"/>
  <c r="G20" i="4"/>
  <c r="G12" i="4"/>
  <c r="G13" i="4"/>
  <c r="G14" i="4"/>
  <c r="G15" i="4"/>
  <c r="G16" i="4"/>
  <c r="G11" i="4"/>
  <c r="G5" i="4"/>
  <c r="G104" i="6" l="1"/>
  <c r="G102" i="6"/>
  <c r="G100" i="6"/>
  <c r="A5" i="1" l="1"/>
  <c r="G9" i="4" l="1"/>
  <c r="G99" i="6" l="1"/>
  <c r="G101" i="6" l="1"/>
  <c r="G103" i="6"/>
  <c r="A23" i="6" l="1"/>
  <c r="A24" i="6" s="1"/>
  <c r="A25" i="6" s="1"/>
  <c r="A26" i="6" s="1"/>
  <c r="A27" i="6" l="1"/>
  <c r="A28" i="6" s="1"/>
  <c r="A30" i="6" s="1"/>
  <c r="A31" i="6" l="1"/>
  <c r="A32" i="6" s="1"/>
  <c r="A34" i="6" s="1"/>
  <c r="A35" i="6" s="1"/>
  <c r="A36" i="6" s="1"/>
  <c r="A37" i="6" s="1"/>
  <c r="A38" i="6" s="1"/>
  <c r="A39" i="6" s="1"/>
  <c r="A40" i="6" s="1"/>
  <c r="A41" i="6" s="1"/>
  <c r="A42" i="6" s="1"/>
  <c r="A43" i="6" s="1"/>
  <c r="A44" i="6" s="1"/>
  <c r="A45" i="6" s="1"/>
  <c r="A46" i="6" s="1"/>
  <c r="A47" i="6" s="1"/>
  <c r="A48" i="6" s="1"/>
  <c r="A49" i="6" s="1"/>
  <c r="A50" i="6" s="1"/>
  <c r="A51" i="6" s="1"/>
  <c r="A52" i="6" s="1"/>
  <c r="A53" i="6" s="1"/>
  <c r="A54" i="6" s="1"/>
  <c r="A55" i="6" s="1"/>
  <c r="A56" i="6" s="1"/>
  <c r="A57" i="6" s="1"/>
  <c r="A58" i="6" s="1"/>
  <c r="A59" i="6" s="1"/>
  <c r="A60" i="6" s="1"/>
  <c r="A61" i="6" s="1"/>
  <c r="A62" i="6" s="1"/>
  <c r="A63" i="6" s="1"/>
  <c r="A64" i="6" s="1"/>
  <c r="A65" i="6" s="1"/>
  <c r="A66" i="6" s="1"/>
  <c r="A67" i="6" s="1"/>
  <c r="A70" i="6" l="1"/>
  <c r="A71" i="6" s="1"/>
  <c r="A72" i="6" s="1"/>
  <c r="A73" i="6" s="1"/>
  <c r="A91" i="6" s="1"/>
  <c r="A92" i="6" s="1"/>
  <c r="A93" i="6" s="1"/>
  <c r="A94" i="6" s="1"/>
  <c r="B5" i="4" l="1"/>
  <c r="B6" i="4" s="1"/>
  <c r="B7" i="4" s="1"/>
  <c r="B8" i="4" s="1"/>
  <c r="B9" i="4" s="1"/>
  <c r="B10" i="4" s="1"/>
  <c r="B11" i="4" s="1"/>
  <c r="B12" i="4" s="1"/>
  <c r="B13" i="4" s="1"/>
  <c r="B14" i="4" s="1"/>
  <c r="B15" i="4" s="1"/>
  <c r="B16" i="4" s="1"/>
  <c r="B17" i="4" l="1"/>
  <c r="B18" i="4" s="1"/>
  <c r="B19" i="4" s="1"/>
  <c r="B20" i="4" s="1"/>
  <c r="B22" i="4" s="1"/>
  <c r="B23" i="4" s="1"/>
  <c r="B26" i="4" s="1"/>
  <c r="B27" i="4" s="1"/>
  <c r="B28" i="4" s="1"/>
  <c r="B29" i="4" s="1"/>
  <c r="B30" i="4" l="1"/>
  <c r="B31" i="4" s="1"/>
  <c r="B32" i="4" s="1"/>
  <c r="B33" i="4" s="1"/>
  <c r="B34" i="4" s="1"/>
  <c r="B35" i="4" s="1"/>
  <c r="B37" i="4" s="1"/>
  <c r="B38" i="4" s="1"/>
  <c r="B39" i="4" s="1"/>
  <c r="B40" i="4" s="1"/>
  <c r="B41" i="4" s="1"/>
  <c r="B42" i="4" s="1"/>
  <c r="B45" i="4" l="1"/>
  <c r="B46" i="4" s="1"/>
  <c r="B48" i="4" s="1"/>
  <c r="B49" i="4" l="1"/>
  <c r="B51" i="4" l="1"/>
  <c r="G28" i="1"/>
  <c r="G6" i="4" l="1"/>
  <c r="G8" i="4"/>
  <c r="G7" i="4"/>
  <c r="G10" i="4"/>
  <c r="G24" i="4" l="1"/>
  <c r="F21" i="6"/>
</calcChain>
</file>

<file path=xl/sharedStrings.xml><?xml version="1.0" encoding="utf-8"?>
<sst xmlns="http://schemas.openxmlformats.org/spreadsheetml/2006/main" count="1278" uniqueCount="713">
  <si>
    <t>Наименование</t>
  </si>
  <si>
    <t>фото</t>
  </si>
  <si>
    <t>вес 1 шт</t>
  </si>
  <si>
    <t>Цена за 1 шт., руб</t>
  </si>
  <si>
    <t>энергетическая ценность</t>
  </si>
  <si>
    <t>срок годности при t -18С</t>
  </si>
  <si>
    <t xml:space="preserve">способ приготовления </t>
  </si>
  <si>
    <t>срок хранения (реализации) продукта после выпечки.</t>
  </si>
  <si>
    <t>365 дней</t>
  </si>
  <si>
    <t>95 гр.</t>
  </si>
  <si>
    <t>80 гр.</t>
  </si>
  <si>
    <t>60 гр.</t>
  </si>
  <si>
    <t>40 гр.</t>
  </si>
  <si>
    <t>18 мес.</t>
  </si>
  <si>
    <t>90 гр.</t>
  </si>
  <si>
    <t>Энергетическая и пищевая ценность на 100г: калорийность – 329 Ккал; белки – 7,3 гр.; углеводы – 58,7  гр.; жиры – 7,2 г.</t>
  </si>
  <si>
    <t>Наименование товаров</t>
  </si>
  <si>
    <t>Страна-производитель</t>
  </si>
  <si>
    <t>ВЕС,г</t>
  </si>
  <si>
    <t>ЗАМОРОЖЕННЫЕ ПОРЦИОННЫЕ ЧИЗКЕЙКИ</t>
  </si>
  <si>
    <t>Чизкейк малиновый (20 порций)</t>
  </si>
  <si>
    <t>Чизкейк шоколадный (20 порций)</t>
  </si>
  <si>
    <t>Чизкейк малиновый (16 порций)</t>
  </si>
  <si>
    <t>Чизкейк шоколадный (16 порций)</t>
  </si>
  <si>
    <t>Чизкейк карамельный (16 порций)</t>
  </si>
  <si>
    <t>Замороженные порционные Чизкейки (ПРЕМИУМ)</t>
  </si>
  <si>
    <t>Чизкейк Нью Йорк Американский Небоскреб (14 порций)</t>
  </si>
  <si>
    <t>Россия</t>
  </si>
  <si>
    <t>ЗАМОРОЖЕННЫЕ ПИРОЖНЫЕ</t>
  </si>
  <si>
    <t>Бельгия</t>
  </si>
  <si>
    <t>Эклер с заварным кремом с шоколадной помадкой (6шт)</t>
  </si>
  <si>
    <t>Эклер шоколадный  (5штук)</t>
  </si>
  <si>
    <t>Эклер кофейный (5штук)</t>
  </si>
  <si>
    <t>Профитроли большие в шоколадном креме (24 шт.)</t>
  </si>
  <si>
    <t>Италия</t>
  </si>
  <si>
    <t>ЗАМОРОЖЕННЫЕ БРАУНИ</t>
  </si>
  <si>
    <t>ЗАМОРОЖЕННЫЕ ПОРЦИОННЫЕ ТОРТЫ</t>
  </si>
  <si>
    <t>Торт "Бабушкин торт"(14 порций)</t>
  </si>
  <si>
    <t>Торт Лесные ягоды (14 порций)</t>
  </si>
  <si>
    <t>Торт Лимонный (14 порций)</t>
  </si>
  <si>
    <t>Торт Лимонный с меренгой (14 порций)</t>
  </si>
  <si>
    <t>Брусничный кремовый пирог с белым шокол. (12 порций)</t>
  </si>
  <si>
    <t>ЗАМОРОЖЕННОЕ ПЕЧЕНЬЕ</t>
  </si>
  <si>
    <t>ЗАМОРОЖЕННЫЕ ПОЛУФАБРИКАТЫ ПЕЧЕНЬЯ</t>
  </si>
  <si>
    <t>ЗАМОРОЖЕННЫЕ ВАФЛИ</t>
  </si>
  <si>
    <t>Мороженое Десерт Фентези 12-15% жирности ГОСТ</t>
  </si>
  <si>
    <t xml:space="preserve">МОРОЖЕНОЕ ПРЕМИУМ </t>
  </si>
  <si>
    <t xml:space="preserve">Мороженое Бурбонская Ваниль 5л </t>
  </si>
  <si>
    <t>Glacio/Бельгия</t>
  </si>
  <si>
    <t xml:space="preserve">Мороженое Клубничное с кусочками клубники 5л </t>
  </si>
  <si>
    <t xml:space="preserve">МОРОЖЕНОЕ  СУПЕР ПРЕМИУМ </t>
  </si>
  <si>
    <t xml:space="preserve">Мороженое Бельгийский шоколад 2,4л </t>
  </si>
  <si>
    <t xml:space="preserve">Мороженое Мята-шоколад 2,4л </t>
  </si>
  <si>
    <t>Аззуро со вкусом жевательной резинки  2,4л (Bubble Gum)</t>
  </si>
  <si>
    <t>Мороженое Крем-карамель 2,4л</t>
  </si>
  <si>
    <t xml:space="preserve">Мороженое ванильное с Грецким Орехом  и карамелью 2,4л </t>
  </si>
  <si>
    <t>Мороженое Фисташковое с фисташками 2,4л</t>
  </si>
  <si>
    <t>Мороженое Зеленый чай 2,4л</t>
  </si>
  <si>
    <t>МРАМОРНОЕ МОРОЖЕНОЕ</t>
  </si>
  <si>
    <t>Ванна Ягодно-ванильный сорбет 2,4л</t>
  </si>
  <si>
    <t>Ванна Кассис-Сливки (черно-смород. со сливками) 2,4л</t>
  </si>
  <si>
    <t xml:space="preserve">Ванна Киви и банан 2,4л </t>
  </si>
  <si>
    <t>Замороженные ЙОГУРТЫ и смеси замороженного йогурта и сорбетов</t>
  </si>
  <si>
    <t>Ванна Черная и белая вишня 2,4л</t>
  </si>
  <si>
    <t>Ванна Двойной ананас с кусочками ананаса 2,4л</t>
  </si>
  <si>
    <t xml:space="preserve">Ванна Красный и белый виноград 2,4л </t>
  </si>
  <si>
    <t>СОРБЕТЫ  СУПЕР ПРЕМИУМ</t>
  </si>
  <si>
    <t>Ванна Лимонный сорбет 2,4л</t>
  </si>
  <si>
    <t>Ванна Манго сорбет 2,4л</t>
  </si>
  <si>
    <t xml:space="preserve">Ванна Клубничный сорбет 2,4л </t>
  </si>
  <si>
    <t xml:space="preserve">Ванна Маракуйа и апельсин сорбет 2,4л </t>
  </si>
  <si>
    <t>Ванна Кокосовый сорбет 2,4л</t>
  </si>
  <si>
    <t xml:space="preserve">Ванна Малиновый сорбет 2,4л </t>
  </si>
  <si>
    <t>Айс- тортены (десерты из мороженого)  /  Порционное мороженое (Креманки)</t>
  </si>
  <si>
    <t>Вес,г</t>
  </si>
  <si>
    <t>Цена за упаковку,  с НДС</t>
  </si>
  <si>
    <t>Цена за 1 шт, руб,  с НДС</t>
  </si>
  <si>
    <t>Чизкейк клубничный (16 порций)</t>
  </si>
  <si>
    <t xml:space="preserve">Чизкейк  Нью-Йорк  (16 порций) </t>
  </si>
  <si>
    <t>Торт Рикотта и груша (14 порций)</t>
  </si>
  <si>
    <t>Чизкейк клубничный (20 порций)</t>
  </si>
  <si>
    <t>Чизкейк карамельный (20 порций)</t>
  </si>
  <si>
    <t xml:space="preserve">Сорбет "Черная смородина" 2,5л </t>
  </si>
  <si>
    <t xml:space="preserve">Чизкейк  Нью-Йорк  (20 порций) </t>
  </si>
  <si>
    <t>Торт Морковный  (16 порций)</t>
  </si>
  <si>
    <t>№</t>
  </si>
  <si>
    <t>Торт Ред Вельвет (16 порций)</t>
  </si>
  <si>
    <t>Торт Мусс Три шоколада (16 порций)</t>
  </si>
  <si>
    <t>Брусничный кремовый пирог с белым шокол. (10 порций)</t>
  </si>
  <si>
    <t>Ванна Клубника-Сливки (клубника- со сливками) 2,4л</t>
  </si>
  <si>
    <t>Тарталетка лимонная с меренгой (9 штук)</t>
  </si>
  <si>
    <t>ЗАМОРОЖЕННЫЕ МИНИ ПИРОЖНЫЕ (для шведского стола)</t>
  </si>
  <si>
    <t>Пирожное мини карамельно-ореховое (42 шт)</t>
  </si>
  <si>
    <t>Пирожное мини- сметанник (42 шт)</t>
  </si>
  <si>
    <t>Пирожное мини- морковное (42шт)</t>
  </si>
  <si>
    <t>Пирожное мини-ред вельвет (42 шт)</t>
  </si>
  <si>
    <t>Тарталетка малиновая (9 штук)</t>
  </si>
  <si>
    <t>Торт "Захер" (16 порций)</t>
  </si>
  <si>
    <t>Эклер с заварным кремом с шоколадной помадкой (5шт)</t>
  </si>
  <si>
    <t>Бельгийское Пралине 2,4л</t>
  </si>
  <si>
    <t>Торт Черный лес (14 порций)</t>
  </si>
  <si>
    <t>Брауни Рок Слайд с карамелью и орехами (21 порция)</t>
  </si>
  <si>
    <t>Пирожное фисташковое с малиной (21 порция)</t>
  </si>
  <si>
    <t>85 гр.</t>
  </si>
  <si>
    <t>Пирожное Графские развалины (12 порций)</t>
  </si>
  <si>
    <t>ТАРТАЛЕТКИ</t>
  </si>
  <si>
    <t xml:space="preserve">Донат с глазурью из темного шоколада с кусочками молочного шоколада
</t>
  </si>
  <si>
    <t xml:space="preserve">Донат с розовой глазурью и белой шоколадной крошкой
</t>
  </si>
  <si>
    <t>Донат с ванильным кремом, глазурью из темного шоколада и полосками из белого шоколада</t>
  </si>
  <si>
    <t xml:space="preserve">Донат с карамельной начинкой, белой глазурью и карамельными полосками
</t>
  </si>
  <si>
    <t>55г</t>
  </si>
  <si>
    <t>68г</t>
  </si>
  <si>
    <t>разморозить, готов к употреблению</t>
  </si>
  <si>
    <t>Пирожное Карамельно-ореховое (21 порция)</t>
  </si>
  <si>
    <t>Вес, гр.</t>
  </si>
  <si>
    <t>Кол-во, шт.</t>
  </si>
  <si>
    <t>Цена за шт.</t>
  </si>
  <si>
    <t>Цена за коробку</t>
  </si>
  <si>
    <t xml:space="preserve">Хлеб "МАГ" подовый </t>
  </si>
  <si>
    <t>Хлеб "МАГ" подовый c семечками подсолнуха</t>
  </si>
  <si>
    <t>Хлеб "Минский" заварной с семечками подсолнуха</t>
  </si>
  <si>
    <t>Хлеб современный "Сучасны", 100% ржаной, бездрожжевой</t>
  </si>
  <si>
    <t>Батон "Городской" сдобный высшего сорта</t>
  </si>
  <si>
    <t>Хлеб "Нарочанский" ржаной с тмином</t>
  </si>
  <si>
    <t>Хлеб "Бородинский" любительский с тмином</t>
  </si>
  <si>
    <t xml:space="preserve">Донат с  с банановой глазурью с шоколадной крошкой </t>
  </si>
  <si>
    <t>49г</t>
  </si>
  <si>
    <t>Донат с посыпкой из сахара</t>
  </si>
  <si>
    <t>Донат с белой глазурью и посыпкой конфетти</t>
  </si>
  <si>
    <t>страна-производитель</t>
  </si>
  <si>
    <t>Пирог Карамельно-яблочный (12 порций)</t>
  </si>
  <si>
    <t>Пирожное Медовик (21 порция)</t>
  </si>
  <si>
    <t>Тарталетка с клубникой (9 штук)</t>
  </si>
  <si>
    <t>12 мес.</t>
  </si>
  <si>
    <t>Пирог Гурман яблочный (12 порций)</t>
  </si>
  <si>
    <t>24 часа при комнатной температуре</t>
  </si>
  <si>
    <t>150 гр.</t>
  </si>
  <si>
    <t>Пирожное "Брауни с карамелью и фундуком" (21 порция)</t>
  </si>
  <si>
    <t>Торт "Мандариновый" (8 порций)</t>
  </si>
  <si>
    <t xml:space="preserve"> </t>
  </si>
  <si>
    <t>Торт Бананово-шоколадный "ВапапаS Foster Pie" (12 порций)</t>
  </si>
  <si>
    <t xml:space="preserve">Мороженое Шоколадное 5л </t>
  </si>
  <si>
    <t>ЗАМОРОЖЕННЫЙ ХЛЕБ</t>
  </si>
  <si>
    <t>МинскХлебПром (Беларусь)</t>
  </si>
  <si>
    <t>Балтийский хлеб</t>
  </si>
  <si>
    <t>Чиабатта хлебец</t>
  </si>
  <si>
    <t>410 гр.</t>
  </si>
  <si>
    <t xml:space="preserve">400 гр. </t>
  </si>
  <si>
    <t>600 гр.</t>
  </si>
  <si>
    <t>700 гр.</t>
  </si>
  <si>
    <t>2200 гр.</t>
  </si>
  <si>
    <t>230 гр.</t>
  </si>
  <si>
    <t>110 гр.</t>
  </si>
  <si>
    <t>Донаты</t>
  </si>
  <si>
    <t>250 гр.</t>
  </si>
  <si>
    <t>320 гр.</t>
  </si>
  <si>
    <t>Мантинга (Литва)</t>
  </si>
  <si>
    <t>Банановый ободок</t>
  </si>
  <si>
    <t>Вертушка с марципаном</t>
  </si>
  <si>
    <t xml:space="preserve">Чиабата </t>
  </si>
  <si>
    <t>Тарталетка малиновая постная (9 штук)</t>
  </si>
  <si>
    <t>МАФФИНЫ</t>
  </si>
  <si>
    <t>Эклер "мини", ванильный с шоколадом (12 штук)</t>
  </si>
  <si>
    <t>Профитроли со сливками, шоколадом и фундуком (68 штук)</t>
  </si>
  <si>
    <t>Профитроли со сливками и шоколадом (12 штук)</t>
  </si>
  <si>
    <t>Профитроли со взбитыми сливками (150 штук)</t>
  </si>
  <si>
    <t>Пирожное Морковное (21 порция)</t>
  </si>
  <si>
    <t>Пирожное Ред Вельвет (21 порция)</t>
  </si>
  <si>
    <t>Шоколадное суфле РОССИЯ (12 порций)</t>
  </si>
  <si>
    <t>Пирожное Миндальное с малиной двуслойное (12 порций)</t>
  </si>
  <si>
    <t>Шоколадное суфле (12 порций)</t>
  </si>
  <si>
    <t>Пирожное Шоколадная бомба (12 порций)</t>
  </si>
  <si>
    <t>Пирожное Манго-маракуйя (12 порций)</t>
  </si>
  <si>
    <t>Тирамису Маскарпоне (9 порций)</t>
  </si>
  <si>
    <t>Тирамису в креманке (12 порций)</t>
  </si>
  <si>
    <t>Канноло сицилийская (10 порций)</t>
  </si>
  <si>
    <t>Далия  тирамису (9 порций)</t>
  </si>
  <si>
    <t>1000 гр.</t>
  </si>
  <si>
    <t>6 шт.</t>
  </si>
  <si>
    <t xml:space="preserve">Гуакамоле Классическое </t>
  </si>
  <si>
    <t>Гуакамоле Пико де Галло с томатами, неострый</t>
  </si>
  <si>
    <r>
      <t>Гуакамоле</t>
    </r>
    <r>
      <rPr>
        <b/>
        <sz val="14"/>
        <rFont val="Arial"/>
        <family val="2"/>
        <charset val="204"/>
      </rPr>
      <t xml:space="preserve"> CORNY BAKERS (</t>
    </r>
    <r>
      <rPr>
        <b/>
        <sz val="14"/>
        <rFont val="Arial"/>
        <family val="2"/>
      </rPr>
      <t>México)</t>
    </r>
  </si>
  <si>
    <t>кол-во в упаковке, шт</t>
  </si>
  <si>
    <t>Poppies, Франция</t>
  </si>
  <si>
    <t>67г</t>
  </si>
  <si>
    <t>70г</t>
  </si>
  <si>
    <r>
      <t xml:space="preserve">После разморозки добавьте в панини начинку и разогрейте продукт в тостере (печи) при температуре 180 </t>
    </r>
    <r>
      <rPr>
        <vertAlign val="superscript"/>
        <sz val="10"/>
        <color theme="1"/>
        <rFont val="Arial"/>
        <family val="2"/>
      </rPr>
      <t>0</t>
    </r>
    <r>
      <rPr>
        <sz val="10"/>
        <color theme="1"/>
        <rFont val="Arial"/>
        <family val="2"/>
      </rPr>
      <t>С в течении 5 минут</t>
    </r>
  </si>
  <si>
    <t>Цена за шт., руб</t>
  </si>
  <si>
    <t xml:space="preserve">Донат с дульче де лече начинкой и кондитерской глазурью из молочного шоколада </t>
  </si>
  <si>
    <t>Маффин апельсиновый (14 штук)</t>
  </si>
  <si>
    <t>Маффин шоколадный (14 штук)</t>
  </si>
  <si>
    <t>Маффин с черникой (14 штук)</t>
  </si>
  <si>
    <t>Слойка с курицей и соусом</t>
  </si>
  <si>
    <t>Тарталетка карамельно-ореховая (9 штук)</t>
  </si>
  <si>
    <t>Тарталетка шоколадная с вишней (9 штук)</t>
  </si>
  <si>
    <t>Пирожное Анна Павлова (12 порций)</t>
  </si>
  <si>
    <t>Торт "Медовик"(14 порций)</t>
  </si>
  <si>
    <t xml:space="preserve">Яблочный пирожок </t>
  </si>
  <si>
    <t>55 гр.</t>
  </si>
  <si>
    <t xml:space="preserve">    ООО "Десерт Фентези"</t>
  </si>
  <si>
    <t>Мороженое кофе со  сливками (мраморное мороженое ванильное и со вкусом насыщенного эспрессо) 2,4л</t>
  </si>
  <si>
    <t>Ванильное мороженое с карамелизиров. печеньем и карамелью 2,4л</t>
  </si>
  <si>
    <t>ФОТО</t>
  </si>
  <si>
    <t>https://www.dessert-fantasy.ru/product/Morozhenoe_1340__Tartyufo__55gr_kor_4bloka6shtukGL.html</t>
  </si>
  <si>
    <t>https://www.dessert-fantasy.ru/product/Desert_iz_morozhenogo_Tolko_Shokolad-0.html</t>
  </si>
  <si>
    <t>https://www.dessert-fantasy.ru/product/Desert_iz_morozhenogo_Kascis_Royal-0.html</t>
  </si>
  <si>
    <t>https://www.dessert-fantasy.ru/product/Morozhenoe_1040_Tartyufo_Byanko_70gr_kor_416.html</t>
  </si>
  <si>
    <t>https://www.dessert-fantasy.ru/product/Morozhenoe_Azzuro-0.html</t>
  </si>
  <si>
    <t>https://www.dessert-fantasy.ru/product/Morozhenoe_Myata-shokolad-0.html</t>
  </si>
  <si>
    <t>https://www.dessert-fantasy.ru/product/Morozhenoe_Belgijskij_shokolad-0.html</t>
  </si>
  <si>
    <t>https://www.dessert-fantasy.ru/product/Morozhenoe_Krem-karamel-0.html</t>
  </si>
  <si>
    <t>https://www.dessert-fantasy.ru/product/Plombir_ShOKOLADNYJ__ves_25_kg_2_Pyatigorsk.html</t>
  </si>
  <si>
    <t>https://www.dessert-fantasy.ru/product/Morozhenoe_Klubnika_so_slivkami-0.html</t>
  </si>
  <si>
    <t>https://www.dessert-fantasy.ru/product/Morozhenoe_Plombir_Klassicheskij_25_kg_12__2_VNovgorod.html</t>
  </si>
  <si>
    <t>https://www.dessert-fantasy.ru/product/Plombir__vesKREM-BRYuLE_25_kg2_Pyatigorsk.html</t>
  </si>
  <si>
    <t>https://www.dessert-fantasy.ru/product/Morozhenoe_Chernaya_i_belaya_vishnya-0.html</t>
  </si>
  <si>
    <t>https://www.dessert-fantasy.ru/product/Morozhenoe_Fistashkovoe-0.html</t>
  </si>
  <si>
    <t>https://www.dessert-fantasy.ru/product/Plombir_vanilnyj_15-0.html</t>
  </si>
  <si>
    <t>https://www.dessert-fantasy.ru/product/Morozhenoe_Kivi_i_banan-0.html</t>
  </si>
  <si>
    <t>https://www.dessert-fantasy.ru/product/Morozhenoe_Belgijskoe_karamelnoe_pechene-0.html</t>
  </si>
  <si>
    <t>https://www.dessert-fantasy.ru/product/Morozhenoe_Belgijskoe_Praline-0.html</t>
  </si>
  <si>
    <t>https://www.dessert-fantasy.ru/product/Plombir_KLUBNIChNYJ__ves25_kg2Pyatigorsk.html</t>
  </si>
  <si>
    <t>https://www.dessert-fantasy.ru/product/Morozhenoe_Greczkij_orex_i_karamel-0.html</t>
  </si>
  <si>
    <t>https://www.dessert-fantasy.ru/product/Morozhenoe_Zelenyj_chaj-0.html</t>
  </si>
  <si>
    <t>https://www.dessert-fantasy.ru/product/Morozhenoe_Dvojnoj_ananas_s_kusochkami_ananasa-0.html</t>
  </si>
  <si>
    <t>https://www.dessert-fantasy.ru/product/Morozhenoe_Kassis_-_slivki_.html</t>
  </si>
  <si>
    <t>https://www.dessert-fantasy.ru/product/Morozhenoe_Krasnyj_i_belyj_vinograd-0.html</t>
  </si>
  <si>
    <t>https://www.dessert-fantasy.ru/product/Plombir_Klenovoe_s_grorexom_25_kg_2Pyatigorsk.html</t>
  </si>
  <si>
    <t>https://www.dessert-fantasy.ru/product/Plombir_Fistashka-mindal_25_kg_2_Pyatigorsk.html</t>
  </si>
  <si>
    <t>https://www.dessert-fantasy.ru/product/Vanna_morozhenoe__slivochnoe_vanilnoe_s_burbonskoj_vanilyu__5l2500g.html</t>
  </si>
  <si>
    <t>https://www.dessert-fantasy.ru/product/Morozhenoe_Klubnika.html</t>
  </si>
  <si>
    <t>https://www.dessert-fantasy.ru/product/Sorbet_limonnyj-0.html</t>
  </si>
  <si>
    <t>https://www.dessert-fantasy.ru/product/Yagodno-vanilnyj_sorbet_Krasnaya_yagoda-0.html</t>
  </si>
  <si>
    <t>https://www.dessert-fantasy.ru/product/Klubnichnyj_sorbet-0.html</t>
  </si>
  <si>
    <t>https://www.dessert-fantasy.ru/product/Sorbet_Marakujya_i_apelsin-0.html</t>
  </si>
  <si>
    <t>https://www.dessert-fantasy.ru/product/Corbet_Chernaya_smorodina-0.html</t>
  </si>
  <si>
    <t>https://www.dessert-fantasy.ru/product/Sorbet_Mango-0.html</t>
  </si>
  <si>
    <t>https://www.dessert-fantasy.ru/product/Sorbet_kokosovyj-0.html</t>
  </si>
  <si>
    <t>https://www.dessert-fantasy.ru/product/Sorbet_malinovyj-0.html</t>
  </si>
  <si>
    <t>Багет с чесночной начинкой</t>
  </si>
  <si>
    <t>Чизкейк Арахисовый кранч (14 порций)</t>
  </si>
  <si>
    <t>ФРОСТМО</t>
  </si>
  <si>
    <t>105 гр.</t>
  </si>
  <si>
    <t>50 гр.</t>
  </si>
  <si>
    <t>43 гр.</t>
  </si>
  <si>
    <t>73 гр.</t>
  </si>
  <si>
    <t>Тортилья сырная 20,32 см (8 дюймов)</t>
  </si>
  <si>
    <t>Тортилья пшеничная 26.67 см (10.5 дюймов)</t>
  </si>
  <si>
    <t>Тортилья пшеничная 20,32 см (8 дюймов)</t>
  </si>
  <si>
    <t>Чизкейк Брауни и карамель (16 порций)</t>
  </si>
  <si>
    <t>Гуакамоле Три перца</t>
  </si>
  <si>
    <t>Тортилья со  шпинатом 26,67 см (10,5 дюймов)</t>
  </si>
  <si>
    <t>Торт Пина-Колада (14 порций)</t>
  </si>
  <si>
    <t>Торт Синнокейк с корицей (16 порций)</t>
  </si>
  <si>
    <t>Энергетическая и пищевая ценность на 100г: калорийность – 480 Ккал; белки – 6,6 гр.; углеводы – 37,9  гр; жиры – 33,5 г.</t>
  </si>
  <si>
    <t xml:space="preserve">Размораживать не надо, можно выпекать сразу. В  предварительно разогретой обычной  печи  25-30  минут при температуре  160-165 С с конвекцией, либо  25-30 минут при температуре  170-175 С. Без конвекции. </t>
  </si>
  <si>
    <t>Тортилья сырная 26,67 см (10,5  дюймов)</t>
  </si>
  <si>
    <t>Хлебец греч.любит.зам. 0,3 кг (18 шт)</t>
  </si>
  <si>
    <t>300 гр.</t>
  </si>
  <si>
    <t xml:space="preserve">Хлеб зерн. "Корабельный"т.ф.зам. </t>
  </si>
  <si>
    <t xml:space="preserve">500 гр. </t>
  </si>
  <si>
    <t xml:space="preserve">Хлеб зерн. "Корабельный" св.ф.зам. </t>
  </si>
  <si>
    <t>Хлеб бездр. "Полезный" нов.п.зам. 0,65 кг (18шт)</t>
  </si>
  <si>
    <t>650 гр.</t>
  </si>
  <si>
    <t>Хлеб "Шчадрэц" ф.р.зам. 0,3 кг (24 шт)</t>
  </si>
  <si>
    <t>Круассан с миндалём и миндальным кремом</t>
  </si>
  <si>
    <t>Круассан с заварным кремом</t>
  </si>
  <si>
    <t xml:space="preserve">Круассан на сливочном масле  </t>
  </si>
  <si>
    <t>Круассан с шоколадом</t>
  </si>
  <si>
    <t>Круассан с ветчиной и сыром</t>
  </si>
  <si>
    <t>Улитка с карамелью корицей и пеканом</t>
  </si>
  <si>
    <t>Турновер средиземноморский (с томатами, сыром, оливками и базиликом)</t>
  </si>
  <si>
    <t>КРУАССАНЫ ДЕСЕРТ ФЕНТЕЗИ (ДЛЯ ВЫПЕКАНИЯ)</t>
  </si>
  <si>
    <t>СЛАДКАЯ ВЫПЕЧКА ДЕСЕРТ ФЕНТЕЗИ (ДЛЯ ВЫПЕКАНИЯ)</t>
  </si>
  <si>
    <t>СЫТНАЯ ВЫПЕЧКА ДЕСЕРТ ФЕНТЕЗИ (ДЛЯ ВЫПЕКАНИЯ)</t>
  </si>
  <si>
    <t>КРУАССАНЫ ДЕСЕРТ ФЕНТЕЗИ (ГОТОВЫЕ)</t>
  </si>
  <si>
    <t>СЫТНАЯ ВЫПЕЧКА ДЕСЕРТ ФЕНТЕЗИ (ГОТОВАЯ)</t>
  </si>
  <si>
    <t>1. Разморозить при комнатной температуре 1-2 часа.                                                 2. Размораживать в микроволновой печи в тесение 1 мин. при мощности 150 ватт</t>
  </si>
  <si>
    <t>Энергетическая и пищевая ценность на 100г: калорийность – 388,3 Ккал; белки – 7,7 гр.; углеводы – 42,6  гр; жиры – 25,9 г.</t>
  </si>
  <si>
    <t>Энергетическая и пищевая ценность на 100г: калорийность – 433,8 Ккал; белки – 7,7 гр.; углеводы – 42,6  гр; жиры – 25,9 г.</t>
  </si>
  <si>
    <t>Энергетическая и пищевая ценность на 100г: калорийность – 420,1 Ккал; белки – 6,3 гр.; углеводы – 39,7 гр; жиры – 22,7 г.</t>
  </si>
  <si>
    <t>Энергетическая и пищевая ценность на 100г: калорийность – 380,3 Ккал; белки – 11,4 гр.; углеводы – 31,1 гр; жиры – 23,4 г.</t>
  </si>
  <si>
    <t>Энергетическая и пищевая ценность на 100г: калорийность – 516,8 Ккал; белки – 5,7 гр.; углеводы – 57,5  гр; жиры – 29,3 г.</t>
  </si>
  <si>
    <t>Энергетическая и пищевая ценность на 100г: калорийность – 380 Ккал; белки – 11,4 гр.; углеводы – 31,0  гр; жиры – 23,4 г.</t>
  </si>
  <si>
    <t>Энергетическая и пищевая ценность на 100г: калорийность – 388,3 Ккал; белки – 6,3 гр.; углеводы – 39,7  гр; жиры – 22,7 г.</t>
  </si>
  <si>
    <t>Энергетическая и пищевая ценность на 100г: калорийность – 244,4 Ккал; белки – 3,5 гр.; углеводы – 19,9 гр; жиры – 16,7 г.</t>
  </si>
  <si>
    <t>Энергетическая и пищевая ценность на 100г: калорийность – 244,4 Ккал; белки – 3,5 гр.; углеводы – 19,9  гр; жиры – 16,7 г.</t>
  </si>
  <si>
    <t>200 гр.</t>
  </si>
  <si>
    <t xml:space="preserve">Размораживать не надо, можно выпекать сразу. В  предварительно разогретой обычной  печи  25-30  минут при температуре  160-165 С с конвекцией, либо  25-30 минут при температуре  170-175 С без конвекции. </t>
  </si>
  <si>
    <t>Пина-колада 2,4л</t>
  </si>
  <si>
    <t>Десерт Тартюфо (12 шт)</t>
  </si>
  <si>
    <t>Десерт Тартюфо Бьянко(6 шт)</t>
  </si>
  <si>
    <t>Десерт Кассис роял (6 шт)</t>
  </si>
  <si>
    <t>Десерт Только Шоколад (6 шт)</t>
  </si>
  <si>
    <t>Донат с ванильной начинкой, белой кондитерской глазурью с шоколадными шариками</t>
  </si>
  <si>
    <t>Донат с шоколадно-ореховой начинкой, шоколадной кондитерской глазурью с дробленым фундуком</t>
  </si>
  <si>
    <t>Донат с малиновой начинкой, кондитерской розовой глазурью с розовой посыпкой</t>
  </si>
  <si>
    <t>Торт Пьемонт (16 порций)</t>
  </si>
  <si>
    <t>Рулет Фисташковый (14 порций)</t>
  </si>
  <si>
    <t>Сахарные вафли Льежские 36шт.</t>
  </si>
  <si>
    <t xml:space="preserve">Донат с карамельной начинкой глазированный </t>
  </si>
  <si>
    <t>72 часа при комнатной температуре</t>
  </si>
  <si>
    <t>24 часа при комнатной температуре, 72 часа в холодильнике</t>
  </si>
  <si>
    <t xml:space="preserve">Донат со вкусом клубники глазированный </t>
  </si>
  <si>
    <t xml:space="preserve">Донат со вкусом шоколада глазированный </t>
  </si>
  <si>
    <t xml:space="preserve">Донат Ягодный микс с  начинкой со вкусом ягод глазированный </t>
  </si>
  <si>
    <t>58г</t>
  </si>
  <si>
    <t>Донат (блок) с белой начинкой, белой кондитерской глазурью с кусочками печенья 68гр,(12шт*3упак)</t>
  </si>
  <si>
    <t>Торт клубничный (14 порций)</t>
  </si>
  <si>
    <t>Торт ягодно фруктовый микс (14 порций)</t>
  </si>
  <si>
    <t>Печенье 4 шоколада блок (4шт*70г)</t>
  </si>
  <si>
    <t>Печенье Шоколадная крошка блок (4шт*70г)</t>
  </si>
  <si>
    <t>Печенье 4 шоколада 70г порц. упак. (40 шт.)</t>
  </si>
  <si>
    <t>Печенье Геркулес с изюмом 70г порц. упак. (40 шт.)</t>
  </si>
  <si>
    <t>Печенье Клюква белый шоколад 70г  порц. упак (40 шт.)</t>
  </si>
  <si>
    <t>Печенье Кокос-апельсин 70г порц. упак (40 шт.)</t>
  </si>
  <si>
    <t>Печенье Мята-с шоколадом 70г порц. упак (40 шт.)</t>
  </si>
  <si>
    <t>Печенье Шоколадная крошка 70г порц.упак (40 шт.)</t>
  </si>
  <si>
    <t>Печенье П/Ф Геркулес  с изюмом блок (12шт*30г)</t>
  </si>
  <si>
    <t>Печенье П/Ф Домино блок(12шт*30г)</t>
  </si>
  <si>
    <t>Печенье П/Ф Шоколадная крошка блок(12шт*30г)</t>
  </si>
  <si>
    <t>Булочка для гамбургера</t>
  </si>
  <si>
    <t>Булочка для гамбургера с кунжутом d125,  блок (3шт*80г)</t>
  </si>
  <si>
    <t>3шт</t>
  </si>
  <si>
    <t>Булочка для гамбургера с кунжутом зеленая d125,  блок (3шт*80г)</t>
  </si>
  <si>
    <t>Булочка для гамбургера с кунжутом розовая d125,  блок (3шт*80г)</t>
  </si>
  <si>
    <t>Булочка для гамбургера с кунжутом черная d125,  блок (3шт*80г)</t>
  </si>
  <si>
    <t>Профитроли с солёной карамелью (60 штук)</t>
  </si>
  <si>
    <t>ЗАМОРОЖЕННЫЕ  ТОРТЫ В ИНДИВИДУАЛЬНОЙ УПАКОВКЕ (НЕ НАРЕЗАНЫ)</t>
  </si>
  <si>
    <t>Брусничный торт РИТЕЙЛ с белым шоколадом 800 гр. ДФ</t>
  </si>
  <si>
    <t>Чизкейк Dream Extreame (14 порций)</t>
  </si>
  <si>
    <t>Макаруны "Десерт Фентези" в ассортименте (шоколад, малина, вишня, лимон, карамель, фисташка) 30 шт</t>
  </si>
  <si>
    <t>Тарталетка фисташковая (9 штук)</t>
  </si>
  <si>
    <t>Чизкейк "Кокосовый" (16 порций)</t>
  </si>
  <si>
    <t>https://www.dessert-fantasy.ru/product/Morozhenoe_Shokolad4031_5l25002GL.html</t>
  </si>
  <si>
    <t>https://www.dessert-fantasy.ru/product/Morozhenoe_Pina_Kolada_22342_24l1370_4_GL.html</t>
  </si>
  <si>
    <t>Цена за порцию, руб c НДС</t>
  </si>
  <si>
    <t xml:space="preserve">Цена за порцию, руб c НДС </t>
  </si>
  <si>
    <t>Цена за упаковку c НДС</t>
  </si>
  <si>
    <t>Цена за упаковку, руб., c НДС</t>
  </si>
  <si>
    <t>Цена за 1 кг, руб.,  c НДС</t>
  </si>
  <si>
    <t>Миндальный торт РИТЕЙЛ 330 гр.(не резанный) ДФ</t>
  </si>
  <si>
    <t>Пир Графские развалины РИТЕЙЛ 520 гр. ДФ</t>
  </si>
  <si>
    <t>Тарталетка с малиной РИТЕЙЛ 480 гр.  ДФ</t>
  </si>
  <si>
    <t>Торт Мусс три шоколада РИТЕЙЛ 850 гр. ДФ</t>
  </si>
  <si>
    <t>Торт "Медовик" 600 гр. ДФ</t>
  </si>
  <si>
    <t>Торт Фисташковый с малиной (12 порций), 1800 гр.</t>
  </si>
  <si>
    <t>Торт Фисташковый с малиной (14 порций), 2520 гр.</t>
  </si>
  <si>
    <t>270 гр.</t>
  </si>
  <si>
    <t>Багет 270 г</t>
  </si>
  <si>
    <t>Гуакамоле Три перца 0,5</t>
  </si>
  <si>
    <t>500 гр.</t>
  </si>
  <si>
    <t>Гуакамоле Классическое 0,5</t>
  </si>
  <si>
    <t>Гуакамоле Пико де Галло с томатами, неострый 0,5</t>
  </si>
  <si>
    <t>10 шт.</t>
  </si>
  <si>
    <t>Хлеб "Радзивиласки", дворянский ржаной с медом</t>
  </si>
  <si>
    <t>Круассан на сливочном масле (маленькая упаковка)</t>
  </si>
  <si>
    <t>Круассан с шоколадом (маленькая упаковка)</t>
  </si>
  <si>
    <t>Круассан с ветчиной и сыром (маленькая упаковка)</t>
  </si>
  <si>
    <t xml:space="preserve">Донат с шоколадной начинкой глазированный </t>
  </si>
  <si>
    <t>134 гр.</t>
  </si>
  <si>
    <t>Круассан с орехово- шоколадной начинкой</t>
  </si>
  <si>
    <t xml:space="preserve">90гр. </t>
  </si>
  <si>
    <t>Пирожное мини-фисташковое (42 шт.)</t>
  </si>
  <si>
    <t>Хлеб "Юбиляр" бездрожжевой</t>
  </si>
  <si>
    <t>Чизкейк с клубникой (12 порций)</t>
  </si>
  <si>
    <t xml:space="preserve">Энергетическая ценность / калорийность: 1620 кДж / 390 ккал.белки – 6,0 г; 
жиры – 24,0 г; 
углеводы – 37,0 г. </t>
  </si>
  <si>
    <t>ЧК РИТЕЙЛ Малиновый Нью-Йорк 850 гр.  ДФ</t>
  </si>
  <si>
    <t>ЧК РИТЕЙЛ Нью-Йорк 850 гр. ДФ</t>
  </si>
  <si>
    <t>Тарталетка cо смородиной (9 штук)</t>
  </si>
  <si>
    <t>Хлеб Шчадрэц с семечками в лозе 0,3 кг (18 шт)</t>
  </si>
  <si>
    <t xml:space="preserve">300 гр. </t>
  </si>
  <si>
    <t>Тарталетка "Ягодная" постная (9 штук)</t>
  </si>
  <si>
    <t>Пирог Бретонский яблочный (10 порций)</t>
  </si>
  <si>
    <t>Донат глазированный Ваниль с ароматом ванили 58г (36)</t>
  </si>
  <si>
    <t>Слойка курица- перец</t>
  </si>
  <si>
    <t>Круассан с абрикосом</t>
  </si>
  <si>
    <t>Круассан с малиновой начинкой</t>
  </si>
  <si>
    <t>Пломбир — 2500 г.(12% жирность, ГОСТ) (для коктейлей)</t>
  </si>
  <si>
    <t>Пломбир — 2500 г.(15% жирность , ГОСТ)</t>
  </si>
  <si>
    <t>Пломбир Шоколадный 2500 г.</t>
  </si>
  <si>
    <t>Пломбир крем брюле 2500 г.</t>
  </si>
  <si>
    <t>Пломбир Клубничный  2500 г.</t>
  </si>
  <si>
    <t>Пломбир Кленовый сироп — Грецкий орех 2500 г.</t>
  </si>
  <si>
    <t>Пломбир Фисташковый 2500 г.</t>
  </si>
  <si>
    <t>Пломбир "Ванильное небо" с ароматом "Бабл-Гам" 12%</t>
  </si>
  <si>
    <t>Пломбир с ароматом печенья "Кукис" 12%</t>
  </si>
  <si>
    <t>Пломбир с ароматом ванили и наполнителем "Манго" 12%</t>
  </si>
  <si>
    <t>Пломбир ванильный с шоколадной крошкой "Хрустящий шоколад" 12%</t>
  </si>
  <si>
    <t>Пломбир "Клубника со сливками" 12%</t>
  </si>
  <si>
    <t>Пломбир с ароматом "Бабл-Гам" 12%</t>
  </si>
  <si>
    <t>Пломбир с ароматом ванили и шоколадным топпингом "Чоко" 12%</t>
  </si>
  <si>
    <t>Пломбир со вкусом банана 12%</t>
  </si>
  <si>
    <t>Пломбир со вкусом персика 12%</t>
  </si>
  <si>
    <t>Круассан с шоколадно-ореховой начинкой</t>
  </si>
  <si>
    <t>366 дней</t>
  </si>
  <si>
    <r>
      <t>Энергетическая и пищевая ценность на 100 г: калорийность: 370 Ккал.</t>
    </r>
    <r>
      <rPr>
        <sz val="12"/>
        <color indexed="8"/>
        <rFont val="Arial"/>
        <family val="2"/>
        <charset val="204"/>
      </rPr>
      <t>б</t>
    </r>
    <r>
      <rPr>
        <sz val="12"/>
        <color indexed="8"/>
        <rFont val="Arial"/>
        <family val="2"/>
      </rPr>
      <t xml:space="preserve">елки – 7,0 г; 
жиры -  22,0 г; 
углеводы – 35,0 г. </t>
    </r>
  </si>
  <si>
    <t>Разморазмораживание перед выпечкой не требуется, выпекать 25 - 30 минут при температуре 160 - 165⁰С в режиме конвекции либо при температуре 170 - 175⁰С без конвекции. 
Срок годности после выпекания не более 24 часов при температуре плюс 18⁰±2С.
Размороженный продукт повторно не замораживать.</t>
  </si>
  <si>
    <t>Чизкейк яблочно-карамельный  (16 порций)</t>
  </si>
  <si>
    <t>NEW</t>
  </si>
  <si>
    <t>Пломбир с ароматом ванили и вкусом малины "Лаванда-Малина" 12% 1000г (2)</t>
  </si>
  <si>
    <t xml:space="preserve">Энергетическая ценность и пищевая ценность на 100 г:
калорийность -  960 кДж / 230 Ккал; белки – 4,5 г; 
жиры – 12,0 г; 
углеводы – 27,0 г.
</t>
  </si>
  <si>
    <t xml:space="preserve">Энергетическая ценность и пищевая ценность на 100 г:
калорийность -  1190 кДж / 280 Ккал; белки – 4,0 г; 
жиры – 11,0 г; 
углеводы – 41,0 г.
</t>
  </si>
  <si>
    <t>Макаруны ассорти  5 видов по 6 штук</t>
  </si>
  <si>
    <t>110г</t>
  </si>
  <si>
    <t>КРУАССАНЫ ИМПОРТ (ДЛЯ ВЫПЕКАНИЯ)</t>
  </si>
  <si>
    <t>Торт с лесными ягодами (16 порций)</t>
  </si>
  <si>
    <t>Россия (Хлебпром)</t>
  </si>
  <si>
    <t>ДЕСЕРТЫ</t>
  </si>
  <si>
    <t>Десерт взбитый замороженный фруктовый с ароматом яблока "Яблоко"</t>
  </si>
  <si>
    <t>Десерт взбитый замороженный фруктовый с ароматом винграда "Виноград"</t>
  </si>
  <si>
    <t xml:space="preserve">Десерт взбитый замороженный фруктовый с ароматом лимона "Лимон-Лайм" </t>
  </si>
  <si>
    <t>Десерт взбитый замороженный фруктовый с ароматом черной смородины "Черная смородина"</t>
  </si>
  <si>
    <t>Эклер шоколадный (5 порций)</t>
  </si>
  <si>
    <t>Эклер карамельный (5 порций)</t>
  </si>
  <si>
    <t>Эклер ванильный (5 порций)</t>
  </si>
  <si>
    <t>Эклер ягодный (5 порций)</t>
  </si>
  <si>
    <t>Пирожное «Полёт» (12 порций)</t>
  </si>
  <si>
    <t>Русь Бейкери</t>
  </si>
  <si>
    <t>Булочка Баварская тёмная</t>
  </si>
  <si>
    <t>35 гр.</t>
  </si>
  <si>
    <t>Булочка 8 злаков</t>
  </si>
  <si>
    <t>Булочка Французская с луком</t>
  </si>
  <si>
    <t>Булочка Французская</t>
  </si>
  <si>
    <t>Булочка Французская с кунжутом</t>
  </si>
  <si>
    <t>Булочки ассорти (Французская, Баварская, 8 злаков, Французская с кунжутом)</t>
  </si>
  <si>
    <t>Чиабатта с оливками</t>
  </si>
  <si>
    <t>Чиабатта томатная</t>
  </si>
  <si>
    <t>Чиабатта ржаная</t>
  </si>
  <si>
    <t>Чиабатта зерновая</t>
  </si>
  <si>
    <t xml:space="preserve">Чиабатта </t>
  </si>
  <si>
    <t>Чиабатта</t>
  </si>
  <si>
    <t>Чиабатта Римская</t>
  </si>
  <si>
    <t>33 гр.</t>
  </si>
  <si>
    <t>Мини-багет Южный</t>
  </si>
  <si>
    <t>Мини-багет Французский</t>
  </si>
  <si>
    <t>Мини-багет Чесночный</t>
  </si>
  <si>
    <t xml:space="preserve">Багет Южный </t>
  </si>
  <si>
    <t>260 гр.</t>
  </si>
  <si>
    <t>Багет Мультизлаковый</t>
  </si>
  <si>
    <t>Хлеб Оригинальный</t>
  </si>
  <si>
    <t>310 гр.</t>
  </si>
  <si>
    <t>Хлеб Венский</t>
  </si>
  <si>
    <t>Хлеб Домашний</t>
  </si>
  <si>
    <t>Хлеб Столичный</t>
  </si>
  <si>
    <t>Багет Французский</t>
  </si>
  <si>
    <t>Чизкейк «Малиновый взрыв» (16 порций)</t>
  </si>
  <si>
    <t>Пирожное Сметанник (21 порция)</t>
  </si>
  <si>
    <t>Stokson, Польша</t>
  </si>
  <si>
    <t xml:space="preserve">Донат c ванильной начинкой, белой глазурью и кусочками печенья </t>
  </si>
  <si>
    <t>75г</t>
  </si>
  <si>
    <t>разморозить в течение 1 часа при комнатной температуре</t>
  </si>
  <si>
    <t xml:space="preserve"> 72 часа в холодильнике при температуре +4…+7 град.</t>
  </si>
  <si>
    <t xml:space="preserve">Донат с начинкой яблоко-корица и посыпкой из сахара </t>
  </si>
  <si>
    <t>61г</t>
  </si>
  <si>
    <t>Донат с карамельной начинкой и белой глазурью</t>
  </si>
  <si>
    <t>Донат с начинкой «панна котта» и белой глазурью</t>
  </si>
  <si>
    <t>69г</t>
  </si>
  <si>
    <t xml:space="preserve">Донат с шоколадной начинкой, шоколадной глазурью и шоколадной посыпкой </t>
  </si>
  <si>
    <t xml:space="preserve">Донат с шоколадной начинкой и белой глазурью c шоколадной посыпкой </t>
  </si>
  <si>
    <t>Донат с клубничной начинкой и розовой глазурью с цветной посыпкой</t>
  </si>
  <si>
    <t xml:space="preserve">Донат с начинкой из смородины и малины и белой глазурью с цветной посыпкой </t>
  </si>
  <si>
    <t xml:space="preserve">Донат с кокосовой начинкой и шоколадной глазурью с кокосовой посыпкой </t>
  </si>
  <si>
    <t>Донат с ореховой начинкой и ореховой глазурью с дробленным арахисом</t>
  </si>
  <si>
    <t>71г</t>
  </si>
  <si>
    <t xml:space="preserve">Донат c начинкой «лесные ягоды» и розовой глазурью с розовой посыпкой </t>
  </si>
  <si>
    <t>Донатс с кондитерской глазурью, апельсин и черносмор начинкой и шоколадной посыпкой</t>
  </si>
  <si>
    <t>73г</t>
  </si>
  <si>
    <t>Донатс c розовой глазурью и маршмеллоу</t>
  </si>
  <si>
    <t>Донатс с клубничной начинкой, розовой глазурью и посыпкой в виде сердечек</t>
  </si>
  <si>
    <t>Донатс с лимонной и малиновой начинкой, зелёной глазурью с цветной посыпкой</t>
  </si>
  <si>
    <t>Донатс с шоколадной глазурью и цветными драже</t>
  </si>
  <si>
    <t>Донат с красной и белой кондитерской глазурью (CHRISTMAS)</t>
  </si>
  <si>
    <t>56г</t>
  </si>
  <si>
    <t>Донатс с желтой глазурью, цветной посыпкой и манговой начинкой</t>
  </si>
  <si>
    <t xml:space="preserve">Донатс с фиолетовой глазурью, цветной посыпкой и черничной начинкой </t>
  </si>
  <si>
    <t>Донатс c желтой кондитерской глазурью и декором</t>
  </si>
  <si>
    <t>57г</t>
  </si>
  <si>
    <t>Донатс “VEGAN” с какао глазурью</t>
  </si>
  <si>
    <t>54г</t>
  </si>
  <si>
    <t>Донатс “VEGAN” с глазурью из темного шоколада и ореховым кранчем</t>
  </si>
  <si>
    <t xml:space="preserve">Мороженое в натуральных фруктах </t>
  </si>
  <si>
    <t>Ананас (8 шт)</t>
  </si>
  <si>
    <t>Испания</t>
  </si>
  <si>
    <t>Кокос (8 шт)</t>
  </si>
  <si>
    <t>Лимон (6 шт)</t>
  </si>
  <si>
    <t>Апельсин (6 шт)</t>
  </si>
  <si>
    <t>Ванна мороженое  сливочное "Банан с шоколадом "  2,3л</t>
  </si>
  <si>
    <t>Профитроли большие в БЕЛОМ шоколадном креме (24 шт.)</t>
  </si>
  <si>
    <t xml:space="preserve">Энергетическая и пищевая ценность на 100г: Жиры- 22 г, Белки- 7,50 г, Углеводы- 34 г, 
1528 кДж (366 ккал) 
</t>
  </si>
  <si>
    <t xml:space="preserve">Размораживать 20 минут при комнатной температуре. Предварительно разогреть печь до 160-165°С. 
Выпекать 20-24 минут при температуре 160-165°С. Время и температура выпекания зависит от типа печи.
Готовый продукт хранить при комнатной температуре.
Размороженный продукт повторно не замораживать! 
</t>
  </si>
  <si>
    <t>Чизкейк с шоколадом, карамелью и орехами  (20 порций)</t>
  </si>
  <si>
    <t xml:space="preserve">Чизкейк ассорти: Нью-Йорк; малиновый; карамельный; шоколадный (20 порций) </t>
  </si>
  <si>
    <t>Чизкейк ассорти карамельно-шоколадное: Нью-Йорк; карамельный; шоколадный; с шоколадом, карамелью и орехами пекан (20 порций)</t>
  </si>
  <si>
    <t>Чизкейк с шоколадом, карамелью и орехами (16 порций)</t>
  </si>
  <si>
    <t>Чизкейк c вишней (16 порций)</t>
  </si>
  <si>
    <t>Чизкейк «Манго-маракуйа» 2,320 кг. (16 порций)</t>
  </si>
  <si>
    <t>Чизкейк «Три шоколада (Black Jack)» (16 порций)</t>
  </si>
  <si>
    <t>Тарталетка ягодная (9 штук)</t>
  </si>
  <si>
    <t>Торт "Сметанник" (12 порций)</t>
  </si>
  <si>
    <t>Торт Шоколадный с маршмеллоу (16 порций)</t>
  </si>
  <si>
    <t>18 гр</t>
  </si>
  <si>
    <t>70 гр</t>
  </si>
  <si>
    <t>30 гр</t>
  </si>
  <si>
    <t>Печенье П/Ф Красный бархат 125 порций</t>
  </si>
  <si>
    <t>США</t>
  </si>
  <si>
    <t>85 гр</t>
  </si>
  <si>
    <t>https://www.dessert-fantasy.ru/product/Chizkejk_Nyu-Jork_Rossiya_20_p-0.html</t>
  </si>
  <si>
    <t>https://www.dessert-fantasy.ru/product/Chizkejk_malinovyj_-0.html</t>
  </si>
  <si>
    <t>https://www.dessert-fantasy.ru/product/Chizkejk_klubnichnyj_20p-0.html</t>
  </si>
  <si>
    <t>https://www.dessert-fantasy.ru/product/Chizkejk_shokoladnyj_20p-0.html</t>
  </si>
  <si>
    <t>https://www.dessert-fantasy.ru/product/Chizkejk_Karamelnyj_Rossiya_20p.html</t>
  </si>
  <si>
    <t>https://www.dessert-fantasy.ru/product/Chizkejk_Nyu-Jork_s_shokoladom_i_orexom_pekan_20p-0.html</t>
  </si>
  <si>
    <t>https://www.dessert-fantasy.ru/product/Chizkejk_Assorti_Rossiya__.html</t>
  </si>
  <si>
    <t>https://www.dessert-fantasy.ru/product/Chizkejk_Assorti_Shokoladno-karamelnoe-0.html</t>
  </si>
  <si>
    <t>https://www.dessert-fantasy.ru/product/Chizkejk_Nyu-Jork_Rossiya_16_p-0.html</t>
  </si>
  <si>
    <t>https://www.dessert-fantasy.ru/product/Chizkejk_Klubnichnyj_2000g16_porcij_4.html</t>
  </si>
  <si>
    <t>https://www.dessert-fantasy.ru/product/Chizkejk_So_svezhej_klubnikoj_________________________________-0.html</t>
  </si>
  <si>
    <t>https://www.dessert-fantasy.ru/product/Chizkejk_Shokoladnyj_2000g16_porcij_4.html</t>
  </si>
  <si>
    <t>https://www.dessert-fantasy.ru/product/Chizkejk_Karamelnyj_2000g16_porcij_4.html</t>
  </si>
  <si>
    <t>https://www.dessert-fantasy.ru/product/Chizkejk_Nyu-Jork_s_shokoladom_i_orexom_pekan_16p-0.html</t>
  </si>
  <si>
    <t>https://www.dessert-fantasy.ru/product/Chizkejk_s_brauni_i_karamelyu__3_150_g21_porcij_4.html</t>
  </si>
  <si>
    <t>https://www.dessert-fantasy.ru/product/ChK_Yablochno-karamelnyj__2560_kg_16_porcij_4_DF.html</t>
  </si>
  <si>
    <t>https://www.dessert-fantasy.ru/product/Chizkejk_Vishnevyj_s_belym_shokoladom_Rossiya-0.html</t>
  </si>
  <si>
    <t>https://www.dessert-fantasy.ru/product/ChK_Araxisovyj_kranch_238_kg_14_porcij_4_DF.html</t>
  </si>
  <si>
    <t>https://www.dessert-fantasy.ru/product/Chizkejk_Kokosovyj__21_kg_16_p_4_DF.html</t>
  </si>
  <si>
    <t>https://www.dessert-fantasy.ru/product/Chizkejk_Mango-marakuja_2320_kg_16_porcij_4_DF.html</t>
  </si>
  <si>
    <t>https://www.dessert-fantasy.ru/product/Chizkejk_Malinovyj_vzryv_2560g16_porcij_4.html</t>
  </si>
  <si>
    <t>https://www.dessert-fantasy.ru/product/Chizkejk_S_kusochkami_pechenya_Drim_Ekstrim_Dream_Extreme_1890g14_porcij_4.html</t>
  </si>
  <si>
    <t>https://www.dessert-fantasy.ru/product/Chizkejk_Tri_shokolada_Black_Jack_2880_g16_porcij_4.html</t>
  </si>
  <si>
    <t>https://www.dessert-fantasy.ru/product/Chizkejk_Neboskryob_3000g14_porcij_4.html</t>
  </si>
  <si>
    <t>https://www.dessert-fantasy.ru/product/Profitroli_so_vzbitymi_slivkami-0.html</t>
  </si>
  <si>
    <t>https://www.dessert-fantasy.ru/product/Profitroli_s_solenoj_karamelyu_100_sht_2000gr.html</t>
  </si>
  <si>
    <t>https://www.dessert-fantasy.ru/product/Profitroli_s_shokoladom_i_fundukom_68_sht-0.html</t>
  </si>
  <si>
    <t>https://www.dessert-fantasy.ru/product/Profitroli_v_shokolade_mini-0.html</t>
  </si>
  <si>
    <t>https://www.dessert-fantasy.ru/product/Eklery_MINI_vanilnye_12_sht-0.html</t>
  </si>
  <si>
    <t>https://www.dessert-fantasy.ru/product/Eklery_vanilnye-0.html</t>
  </si>
  <si>
    <t>https://www.dessert-fantasy.ru/product/Eklery_shokoladnye.html</t>
  </si>
  <si>
    <t>https://www.dessert-fantasy.ru/product/Eklery_kofejnye.html</t>
  </si>
  <si>
    <t>https://www.dessert-fantasy.ru/product/Pirozhnoe_MINI_Karamelno-orexovoe-0.html</t>
  </si>
  <si>
    <t>https://www.dessert-fantasy.ru/product/Pirozhnoe_Smetannik_mini-0.html</t>
  </si>
  <si>
    <t>https://www.dessert-fantasy.ru/product/Pirozhnoe_Morkovnoe_mini-0.html</t>
  </si>
  <si>
    <t>https://www.dessert-fantasy.ru/product/Pirozhnoe_Fistashkovoe_s_malinoj_2835g42_sht_4.html</t>
  </si>
  <si>
    <t>https://www.dessert-fantasy.ru/product/Pirozhnoe_MINI_Red_Velvet_2520g42_shtuki_4.html</t>
  </si>
  <si>
    <t>https://www.dessert-fantasy.ru/product/Tartaletka_Yagodnaya_so_smorodinoj_1080g9_shtuk_4.html</t>
  </si>
  <si>
    <t>https://www.dessert-fantasy.ru/product/Tartaletka_limonnaya_s_merengoj-0.html</t>
  </si>
  <si>
    <t>https://www.dessert-fantasy.ru/product/Tartaletka_S_klubnikoj_________________________________.html</t>
  </si>
  <si>
    <t>https://www.dessert-fantasy.ru/product/Tartaletka_karamelno-orexovaya-0.html</t>
  </si>
  <si>
    <t>https://www.dessert-fantasy.ru/product/Tartaletka_shokoladnaya_s_vishnej_9_p.html</t>
  </si>
  <si>
    <t>https://www.dessert-fantasy.ru/product/Tartaletka_Yagodnaya-0.html</t>
  </si>
  <si>
    <t>https://dessert-fantasy.ru/product/Tartaletka_Malinovaya_828g9_shtuk_4.html</t>
  </si>
  <si>
    <t>https://www.dessert-fantasy.ru/product/Tartaletka_malinovaya-0.html</t>
  </si>
  <si>
    <t>https://www.dessert-fantasy.ru/product/Tartaletka_Malinovaya_828g9_shtuk_4.html</t>
  </si>
  <si>
    <t>https://www.dessert-fantasy.ru/product/Tartaletka_Fistashkovaya_0945_kg_9_shtuk_4_DF.html</t>
  </si>
  <si>
    <t>https://www.dessert-fantasy.ru/product/Profitroli_bolshie_v_shokoladnom_souse-0.html</t>
  </si>
  <si>
    <t>https://dessert-fantasy.ru/product/Profitroli_bolshie_v_souse_iz_belogo_shokolada_1200gr.html</t>
  </si>
  <si>
    <t>https://www.dessert-fantasy.ru/product/Pirozhnoe_Medovik-0.html</t>
  </si>
  <si>
    <t>https://www.dessert-fantasy.ru/product/Tort_Smetannik-0.html</t>
  </si>
  <si>
    <t>https://dessert-fantasy.ru/product/Ekler_shokoladnyj_65_gr_5_shtuk_v_kont_325_gr_14_DF.html</t>
  </si>
  <si>
    <t>https://dessert-fantasy.ru/product/Ekler_karamelnyj_65_gr_5_shtuk_v_kont_325_gr_14_DF.html</t>
  </si>
  <si>
    <t>https://dessert-fantasy.ru/product/Ekler_vanilnyj__65_gr_5_shtuk_v_kont_325_gr_14_DF.html</t>
  </si>
  <si>
    <t>https://dessert-fantasy.ru/product/Ekler_yagodnyj_65_gr_5_shtuk_v_kont_325_gr_14_DF.html</t>
  </si>
  <si>
    <t>https://www.dessert-fantasy.ru/product/Bolshie_vanilnye_eklery-0.html</t>
  </si>
  <si>
    <t>https://www.dessert-fantasy.ru/product/Pirozhnoe_biskvitnoe_Morkovnoe-0.html</t>
  </si>
  <si>
    <t>https://www.dessert-fantasy.ru/product/Pirozhnoe_Red_Velvet_2520g21_shtuka_4.html</t>
  </si>
  <si>
    <t>https://www.dessert-fantasy.ru/product/Pirozhnoe_Shokoladnoe_sufle_12sht-0.html</t>
  </si>
  <si>
    <t>https://www.dessert-fantasy.ru/product/Pirozhnoe_Anna_Pavlova_096_kg12_shtuk_4.html</t>
  </si>
  <si>
    <t>https://dessert-fantasy.ru/product/Pirozhnoe_Polyot_1560g12_shtuk_4.html</t>
  </si>
  <si>
    <t>https://www.dessert-fantasy.ru/product/Rulet_Fistashkovyj_168_kg_14_porcij_4_DF.html</t>
  </si>
  <si>
    <t>https://www.dessert-fantasy.ru/product/Pirozhnoe_Karamelno-orexovoe-4.html</t>
  </si>
  <si>
    <t>https://www.dessert-fantasy.ru/product/Pirozhnoe_Mindalnoe_s_malinoj-0.html</t>
  </si>
  <si>
    <t>https://www.dessert-fantasy.ru/product/Pirozhnoe_Shokoladnoe_sufle-0.html</t>
  </si>
  <si>
    <t>https://www.dessert-fantasy.ru/product/Pirozhnoe_Shokoladnaya_Bomba__1800_g12_shtuk_150gr_4_DF.html</t>
  </si>
  <si>
    <t>https://www.dessert-fantasy.ru/product/Pirozhnoe_Mango-marakujya-0.html</t>
  </si>
  <si>
    <t>https://www.dessert-fantasy.ru/product/Pirozhnoe_Fistashkovoe_s_malinoj-1.html</t>
  </si>
  <si>
    <t>https://www.dessert-fantasy.ru/product/Tiramisu_maskarpone_9_sht-0.html</t>
  </si>
  <si>
    <t>https://www.dessert-fantasy.ru/product/Tiramisu_v_kremanke.html</t>
  </si>
  <si>
    <t>https://www.dessert-fantasy.ru/product/Pirozhnoe_Sicilijskaya_kannolo-0.html</t>
  </si>
  <si>
    <t>https://www.dessert-fantasy.ru/product/Daliya_Tiramisu.html</t>
  </si>
  <si>
    <t>https://www.dessert-fantasy.ru/product/Pirozhnoe_Grafskie_razvaliny-0.html</t>
  </si>
  <si>
    <t>https://www.dessert-fantasy.ru/product/Pirozhnoe_Brauni_Rossiya-0.html</t>
  </si>
  <si>
    <t>https://www.dessert-fantasy.ru/product/Pirozhnoe_Brauni_s_karamelyu_i_fundukom-0.html</t>
  </si>
  <si>
    <t>https://www.dessert-fantasy.ru/product/Pirog_Karamelno-yablochnyj-0.html</t>
  </si>
  <si>
    <t>https://dessert-fantasy.ru/product/Pirog_Bretonskij_yablochnyj__130_kg_10_porcij_4__DF.html</t>
  </si>
  <si>
    <t>https://www.dessert-fantasy.ru/product/Medovik_-0.html</t>
  </si>
  <si>
    <t>https://dessert-fantasy.ru/product/Tort_Smetannik_1740_kg_12_porcij_4_DF.html</t>
  </si>
  <si>
    <t>https://dessert-fantasy.ru/product/Tort_Shokoladnyj_s_marshmellou_1760__16_porcij_4_DF.html</t>
  </si>
  <si>
    <t>https://www.dessert-fantasy.ru/product/Tort_Pina-Kolada_2100_kg14_p4_DF.html</t>
  </si>
  <si>
    <t>https://www.dessert-fantasy.ru/product/Tort_brusnichnyj_s_belym_shokoladom_12_p-0.html</t>
  </si>
  <si>
    <t>https://www.dessert-fantasy.ru/product/Tort_brusnichnyj_s_belym_shokoladom_10_p-0.html</t>
  </si>
  <si>
    <t>https://www.dessert-fantasy.ru/product/Tort_Zaxer-0.html</t>
  </si>
  <si>
    <t>https://www.dessert-fantasy.ru/product/Tort_mandarinovyj_s_merengoj-0.html</t>
  </si>
  <si>
    <t>https://www.dessert-fantasy.ru/product/Tort_Sinnokejk_s_koricej_24_kg_16_porcij_4_DF.html</t>
  </si>
  <si>
    <t>https://www.dessert-fantasy.ru/product/Tort_Morkovnyj-0.html</t>
  </si>
  <si>
    <t>https://www.dessert-fantasy.ru/product/Tort__Chernyj_les.html</t>
  </si>
  <si>
    <t>https://www.dessert-fantasy.ru/product/Yablochnyj_gurman-0.html</t>
  </si>
  <si>
    <t>https://dessert-fantasy.ru/product/Tort_Tiramisu_1470_g_14_porcij_4_DF.html</t>
  </si>
  <si>
    <t>https://www.dessert-fantasy.ru/product/Pirog_Babushkin_tort.html</t>
  </si>
  <si>
    <t>https://www.dessert-fantasy.ru/product/Tort_Red_Velvet-0.html</t>
  </si>
  <si>
    <t>https://www.dessert-fantasy.ru/product/Tort_Pemont__2_kg_16_porcij_4_DF.html</t>
  </si>
  <si>
    <t>https://www.dessert-fantasy.ru/product/Tort_Bananovo-shokoladnyj-0.html</t>
  </si>
  <si>
    <t>https://dessert-fantasy.ru/product/Tort__S_lesnymi_yagodami__216_kg_16p_4_DF.html</t>
  </si>
  <si>
    <t>https://www.dessert-fantasy.ru/product/Tort_Lesnye_yagody-0.html</t>
  </si>
  <si>
    <t>https://www.dessert-fantasy.ru/product/Tort_Limonnyj_s_kremom.html</t>
  </si>
  <si>
    <t>https://www.dessert-fantasy.ru/product/Tort_limonnyj_s_merengoj.html</t>
  </si>
  <si>
    <t>https://www.dessert-fantasy.ru/product/Tort_Yagodno-Fruktovyj_miks-0.html</t>
  </si>
  <si>
    <t>https://www.dessert-fantasy.ru/product/Tort_Klubnichnyj-0.html</t>
  </si>
  <si>
    <t>https://www.dessert-fantasy.ru/product/Tort_Rikotta_s_grushej-0.html</t>
  </si>
  <si>
    <t>https://www.dessert-fantasy.ru/product/Tort_Muss_tri_shokolada_-0.html</t>
  </si>
  <si>
    <t>https://www.dessert-fantasy.ru/product/Tort_Fistashkovyj_s_malinoj_1800g12_porcij_6.html</t>
  </si>
  <si>
    <t>https://www.dessert-fantasy.ru/product/Tort_Fistashkovyj_s_malinoj-0.html</t>
  </si>
  <si>
    <t>https://www.dessert-fantasy.ru/product/Maffin_apelsinovyj__1120_kg_14_sht80_gr_4_DF.html</t>
  </si>
  <si>
    <t>https://www.dessert-fantasy.ru/product/Maffin_shokoladnyj__1120_kg_14_sht80gr_4_DF.html</t>
  </si>
  <si>
    <t>https://www.dessert-fantasy.ru/product/Maffin_chernichnyj_0980__kg14_sht70gr_4_DF.html</t>
  </si>
  <si>
    <t>https://www.dessert-fantasy.ru/category/Makaruny__Makaroni.html</t>
  </si>
  <si>
    <t>https://www.dessert-fantasy.ru/product/Makaruny_Assorti_1-0.html</t>
  </si>
  <si>
    <t>https://dessert-fantasy.ru/product/Pechene_4_shokolada_70g_40.html</t>
  </si>
  <si>
    <t>https://www.dessert-fantasy.ru/product/Pechene_4_shokolada_70g_40.html</t>
  </si>
  <si>
    <t>https://www.dessert-fantasy.ru/product/Pechene_Gerkules_s_izyumom_70g__40.html</t>
  </si>
  <si>
    <t>https://www.dessert-fantasy.ru/product/Pechene_Klyukva_belyj_shokolad_70g__40.html</t>
  </si>
  <si>
    <t>https://www.dessert-fantasy.ru/product/Pechene_Kokos-apelsin_70g_40.html</t>
  </si>
  <si>
    <t>https://www.dessert-fantasy.ru/product/Pechene_Myata-s_shokoladom_70g__40.html</t>
  </si>
  <si>
    <t>https://www.dessert-fantasy.ru/product/Pechene_Shokoladnaya_kroshka_70g_40.html</t>
  </si>
  <si>
    <t>https://www.dessert-fantasy.ru/product/Pechene_Kukis_s_izyumom.html</t>
  </si>
  <si>
    <t>https://www.dessert-fantasy.ru/product/Pechene_PF_Gerkules__s_izyumom_0360kg_blok_12sht30g_15.html</t>
  </si>
  <si>
    <t>https://www.dessert-fantasy.ru/product/Pechene_PF_Domino_0360kg_blok12sht30g_15.html</t>
  </si>
  <si>
    <t>https://www.dessert-fantasy.ru/product/Pechene_PF_Shokoladnaya_kroshka_0360kg_blok12sht30g_15.html</t>
  </si>
  <si>
    <t>https://www.dessert-fantasy.ru/product/Polufabrikat_pechene_Belyj_shokolad_i_klyukva_10625_kg_125_porcij_1.html</t>
  </si>
  <si>
    <t>https://dessert-fantasy.ru/product/Polufabrikat_pechene_Krasnyj_barxat_10625_kg_125_porcij_1.html</t>
  </si>
  <si>
    <t>https://www.dessert-fantasy.ru/product/Lezhskaya_saxarnaya_vaflya_36_kg_40.html</t>
  </si>
  <si>
    <t>https://www.dessert-fantasy.ru/product/Vaflya_Lezhskaya_90g_36.html</t>
  </si>
  <si>
    <t>Булочка Шале</t>
  </si>
  <si>
    <t>Булочка Шале ржаная</t>
  </si>
  <si>
    <t>Багет Шале ржаной с чесноком</t>
  </si>
  <si>
    <t>Багет Шале ржаной</t>
  </si>
  <si>
    <t>Багет Шале</t>
  </si>
  <si>
    <t>Чиабатта классическая</t>
  </si>
  <si>
    <t>220 гр.</t>
  </si>
  <si>
    <t>240 гр.</t>
  </si>
  <si>
    <t>Багет Шале Прованс</t>
  </si>
  <si>
    <t>Багет Шале с чесноком</t>
  </si>
  <si>
    <t>Торт Тирамису (12 порций)</t>
  </si>
  <si>
    <t>Тарталетка с голубикой (9 штук)</t>
  </si>
  <si>
    <t>Круассан Сливочный (Делифранс)</t>
  </si>
  <si>
    <t>Десерт взбитый замороженный из черной смородины  с кусочками ягод</t>
  </si>
  <si>
    <t>Десерт взбитый замороженный клубничный с кусочками ягод</t>
  </si>
  <si>
    <t xml:space="preserve">Десерт взбитый замороженный из манго </t>
  </si>
  <si>
    <t>Торт Эстерхази (14 порций)</t>
  </si>
  <si>
    <t xml:space="preserve">Торт Ореховый  2,240 14 порций*160 гр </t>
  </si>
  <si>
    <t xml:space="preserve">Круассан  (экстра) на сливочном масле  </t>
  </si>
  <si>
    <t>65 гр.</t>
  </si>
  <si>
    <t>25 часа при комнатной температуре</t>
  </si>
  <si>
    <t>КРУАССАНЫ АЛЛЕГРО ФУДЗ (ДЛЯ ВЫПЕКАНИЯ)</t>
  </si>
  <si>
    <t>Круассан классический 60 гр (50) маргарин, шт</t>
  </si>
  <si>
    <t>Белки – 6,7 г, жиры -21,5 г, углеводы – 41,9 г. Энергетическая ценность (калорийность) в 100 г продукта – 1623 Кдж/ 388 ккал</t>
  </si>
  <si>
    <t>360 дней</t>
  </si>
  <si>
    <t xml:space="preserve">после 0 мин, температура 155 С° после 5 мин, температура 175 С° после 17 мин, температура 160 С° - после 18 мин продолжительность 2 мин
Импульс пара после 1 сек подать 250 мл                                             Импульс пара после 240 сек подать 150 мл                                                                                       - - -
Простой вентилятора после 1 сек продолжительность 239 сек - - - -
</t>
  </si>
  <si>
    <t>Круассан с шоколадной начинкой 70 гр (40) маргарин и масло, шт</t>
  </si>
  <si>
    <t>70 гр.</t>
  </si>
  <si>
    <t xml:space="preserve">Белки – 7,3 г, Жиры – 14,8 г, Углеводы – 52,6 г.
Энергетическая ценность (калорийность): ккал 315/1320 кДж
</t>
  </si>
  <si>
    <t xml:space="preserve">"2 минуты пар 100%; температура 155℃; вентилятор 1" "10 минут без пара; температура 80℃; 
вентилятор 2" "1 минута пар 100 %; температура 180℃;
вентилятор 2" "9 минут без пара; температура 160-165℃; 
вентилятор 2" По возможности добавить 2 минуты с открытой заслонкой, если программирование позволяет
</t>
  </si>
  <si>
    <t>ВЕНСКАЯ ВЫПЕЧКА (ДЛЯ ВЫПЕКАНИЯ)</t>
  </si>
  <si>
    <t>Полуфабрикат хлебобулочный "Косичка с орехом пекан"</t>
  </si>
  <si>
    <t xml:space="preserve">Жиры- 27 г, Белки- 4,90 г, Углеводы- 35 г, 
Энергетическая ценность (калорийность)- 1690 кДж (406 ккал) 
</t>
  </si>
  <si>
    <t xml:space="preserve">Предварительно разогреть печь до 160-170°С.
Выпекать 20-24 минуты при температуре 160- 170°С. Поcле выпекания полить изделие кленовым сиропом по желанию.
Время и температура выпекания зависит от типа печи.
</t>
  </si>
  <si>
    <t>Хлеб "Минский" темный</t>
  </si>
  <si>
    <t>Хлеб с салом"Охотничий"</t>
  </si>
  <si>
    <t xml:space="preserve">Хлеб "Марусин" </t>
  </si>
  <si>
    <t>new</t>
  </si>
  <si>
    <t>Пирог Вишнёвый (10 порций)</t>
  </si>
  <si>
    <t>Профитроли ванильные (20шт*блок) 250 гр (10)</t>
  </si>
  <si>
    <t xml:space="preserve">Турновер Яблочный </t>
  </si>
  <si>
    <t>100 гр</t>
  </si>
  <si>
    <t>Пищевая ценность (в 100 г продукта), расчетная, средние значения:
белки – 5,0 г;
жиры - 13,0 г;
углеводы – 34,0 г.
Энергетическая ценность / калорийность: 1150 кДж / 280 ккал</t>
  </si>
  <si>
    <t>Донатс с белой глазурью и кусочками драже 61г (12) Польша (CONFETTI)</t>
  </si>
  <si>
    <t xml:space="preserve"> 72часа в холодильнике при температуре +4…+7 град.</t>
  </si>
  <si>
    <t>Печенье Брауни в порц. упак. 70г (20)</t>
  </si>
  <si>
    <t>ВЫВОДЯТ</t>
  </si>
  <si>
    <t>Круассан 25 гр. б/н  new для выпекания</t>
  </si>
  <si>
    <t>25гр</t>
  </si>
  <si>
    <r>
      <t xml:space="preserve">Торт Кокосовый Рафф 2,240 кг 14 п.   </t>
    </r>
    <r>
      <rPr>
        <b/>
        <sz val="10"/>
        <color rgb="FFFF0000"/>
        <rFont val="Arial"/>
        <family val="2"/>
        <charset val="204"/>
      </rPr>
      <t>НОВИНКА</t>
    </r>
  </si>
  <si>
    <r>
      <t>Торт Карамельно- ореховый  2,100 г 14 п. * 150 гр.  (4) ДФ</t>
    </r>
    <r>
      <rPr>
        <b/>
        <sz val="10"/>
        <color rgb="FFFF0000"/>
        <rFont val="Arial"/>
        <family val="2"/>
        <charset val="204"/>
      </rPr>
      <t xml:space="preserve"> НОВИНКА</t>
    </r>
  </si>
  <si>
    <t xml:space="preserve"> РЖЕВКА ХЛЕБ</t>
  </si>
  <si>
    <t>Ржаник Греческий, 90 г (22), Ржевка</t>
  </si>
  <si>
    <t>Ржаник с картофелем и грудинкой, 90 г (30), Ржевка</t>
  </si>
  <si>
    <t>Ржаник с брынзой и зеленью, 90 г (22), Ржевка</t>
  </si>
  <si>
    <t>Калитка с картофелем, 87 г (40), Ржевка</t>
  </si>
  <si>
    <t>87 гр.</t>
  </si>
  <si>
    <t>Пирожок карельский с картофелем, 87 г (25), Ржевка</t>
  </si>
  <si>
    <t>Чизкейк  Нью-Йорк  (20 порций)  вывод</t>
  </si>
  <si>
    <t>Чизкейк малиновый (20 порций) вывод</t>
  </si>
  <si>
    <t>Чизкейк клубничный (20 порций) вывод</t>
  </si>
  <si>
    <t>Чизкейк шоколадный (20 порций) вывод</t>
  </si>
  <si>
    <t>Чизкейк карамельный (20 порций) вывод</t>
  </si>
  <si>
    <t>Чизкейк с шоколадом, карамелью и орехами  (20 порций) вывод</t>
  </si>
  <si>
    <t>110гр</t>
  </si>
  <si>
    <t>Турновер средиземноморский (с томатами, сыром, оливками и базиликом) мал.уп.</t>
  </si>
  <si>
    <t>СЛАДОФФ</t>
  </si>
  <si>
    <t>Багет чесночный</t>
  </si>
  <si>
    <t>175 гр.</t>
  </si>
  <si>
    <t>Багет чесночный ржано-пшеничный</t>
  </si>
  <si>
    <t>Багет греческий 250г</t>
  </si>
  <si>
    <t>Твист с сыром и чесноком 125 г</t>
  </si>
  <si>
    <t>125 гр.</t>
  </si>
  <si>
    <t>Косичка «Кленовый пекан»  105 г с кленовым сиропом</t>
  </si>
  <si>
    <t>Слойка с ветчиной и сыром 130г</t>
  </si>
  <si>
    <t>130 гр.</t>
  </si>
  <si>
    <t>Хачапури с сыром 130г</t>
  </si>
  <si>
    <t>135 гр.</t>
  </si>
  <si>
    <t>Слойка с адыгейским сыром 75 г</t>
  </si>
  <si>
    <t>75 гр.</t>
  </si>
  <si>
    <t>Слойка с сосиской 120 г</t>
  </si>
  <si>
    <t>120 гр.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</si>
</sst>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#,##0.00&quot;р.&quot;"/>
    <numFmt numFmtId="165" formatCode="#,##0.00\ _р_."/>
    <numFmt numFmtId="166" formatCode="#,##0.00\ &quot;р.&quot;"/>
    <numFmt numFmtId="167" formatCode="#,##0.00\ [$₽-419]"/>
    <numFmt numFmtId="168" formatCode="#,##0.00\ &quot;₽&quot;"/>
    <numFmt numFmtId="169" formatCode="dd/mm/yy;@"/>
  </numFmts>
  <fonts count="75" x14ac:knownFonts="1">
    <font>
      <sz val="11"/>
      <color theme="1"/>
      <name val="Calibri"/>
      <family val="2"/>
      <charset val="204"/>
      <scheme val="minor"/>
    </font>
    <font>
      <b/>
      <sz val="10"/>
      <color indexed="8"/>
      <name val="Arial"/>
      <family val="2"/>
      <charset val="204"/>
    </font>
    <font>
      <sz val="8"/>
      <name val="Arial"/>
      <family val="2"/>
      <charset val="1"/>
    </font>
    <font>
      <b/>
      <sz val="22"/>
      <name val="Arial"/>
      <family val="2"/>
      <charset val="204"/>
    </font>
    <font>
      <b/>
      <sz val="8"/>
      <name val="Arial"/>
      <family val="2"/>
      <charset val="204"/>
    </font>
    <font>
      <b/>
      <sz val="10"/>
      <name val="Arial"/>
      <family val="2"/>
      <charset val="204"/>
    </font>
    <font>
      <b/>
      <sz val="9"/>
      <name val="Arial"/>
      <family val="2"/>
      <charset val="204"/>
    </font>
    <font>
      <b/>
      <sz val="11"/>
      <color indexed="9"/>
      <name val="Arial"/>
      <family val="2"/>
      <charset val="204"/>
    </font>
    <font>
      <sz val="10"/>
      <name val="Arial"/>
      <family val="2"/>
      <charset val="204"/>
    </font>
    <font>
      <b/>
      <sz val="10"/>
      <color indexed="10"/>
      <name val="Arial"/>
      <family val="2"/>
      <charset val="204"/>
    </font>
    <font>
      <sz val="10"/>
      <color indexed="10"/>
      <name val="Arial"/>
      <family val="2"/>
      <charset val="204"/>
    </font>
    <font>
      <b/>
      <sz val="11"/>
      <name val="Arial"/>
      <family val="2"/>
      <charset val="204"/>
    </font>
    <font>
      <sz val="8"/>
      <color indexed="10"/>
      <name val="Arial"/>
      <family val="2"/>
      <charset val="204"/>
    </font>
    <font>
      <sz val="11"/>
      <name val="Arial"/>
      <family val="2"/>
      <charset val="204"/>
    </font>
    <font>
      <b/>
      <sz val="9"/>
      <color indexed="9"/>
      <name val="Arial"/>
      <family val="2"/>
      <charset val="204"/>
    </font>
    <font>
      <b/>
      <sz val="10"/>
      <color theme="1"/>
      <name val="Arial"/>
      <family val="2"/>
      <charset val="204"/>
    </font>
    <font>
      <sz val="10"/>
      <color rgb="FFFF0000"/>
      <name val="Arial"/>
      <family val="2"/>
      <charset val="204"/>
    </font>
    <font>
      <sz val="11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b/>
      <sz val="10"/>
      <name val="Calibri"/>
      <family val="2"/>
      <charset val="204"/>
      <scheme val="minor"/>
    </font>
    <font>
      <b/>
      <sz val="12"/>
      <name val="Arial"/>
      <family val="2"/>
      <charset val="204"/>
    </font>
    <font>
      <b/>
      <sz val="11"/>
      <color theme="0"/>
      <name val="Arial"/>
      <family val="2"/>
      <charset val="204"/>
    </font>
    <font>
      <b/>
      <sz val="14"/>
      <name val="Arial"/>
      <family val="2"/>
      <charset val="204"/>
    </font>
    <font>
      <sz val="11"/>
      <color theme="1"/>
      <name val="Calibri"/>
      <family val="2"/>
      <scheme val="minor"/>
    </font>
    <font>
      <b/>
      <sz val="14"/>
      <name val="Arial"/>
      <family val="2"/>
    </font>
    <font>
      <b/>
      <sz val="14"/>
      <color theme="0"/>
      <name val="Calibri"/>
      <family val="2"/>
    </font>
    <font>
      <b/>
      <sz val="14"/>
      <color theme="0"/>
      <name val="Arial"/>
      <family val="2"/>
      <charset val="204"/>
    </font>
    <font>
      <b/>
      <sz val="11"/>
      <color indexed="8"/>
      <name val="Arial"/>
      <family val="2"/>
    </font>
    <font>
      <b/>
      <sz val="12"/>
      <color indexed="8"/>
      <name val="Arial"/>
      <family val="2"/>
    </font>
    <font>
      <b/>
      <sz val="11"/>
      <color indexed="8"/>
      <name val="Calibri"/>
      <family val="2"/>
      <charset val="204"/>
    </font>
    <font>
      <b/>
      <sz val="11"/>
      <color indexed="8"/>
      <name val="Arial"/>
      <family val="2"/>
      <charset val="204"/>
    </font>
    <font>
      <sz val="11"/>
      <color indexed="8"/>
      <name val="Calibri"/>
      <family val="2"/>
      <charset val="204"/>
    </font>
    <font>
      <sz val="11"/>
      <color indexed="8"/>
      <name val="Arial"/>
      <family val="2"/>
      <charset val="204"/>
    </font>
    <font>
      <sz val="11"/>
      <color rgb="FF000000"/>
      <name val="Arial"/>
      <family val="2"/>
      <charset val="204"/>
    </font>
    <font>
      <sz val="12"/>
      <color indexed="8"/>
      <name val="Arial"/>
      <family val="2"/>
    </font>
    <font>
      <sz val="10"/>
      <color indexed="8"/>
      <name val="Arial"/>
      <family val="2"/>
    </font>
    <font>
      <b/>
      <sz val="12"/>
      <color theme="0"/>
      <name val="Arial"/>
      <family val="2"/>
    </font>
    <font>
      <sz val="12"/>
      <color theme="1"/>
      <name val="Arial"/>
      <family val="2"/>
    </font>
    <font>
      <sz val="14"/>
      <color indexed="8"/>
      <name val="Arial"/>
      <family val="2"/>
    </font>
    <font>
      <vertAlign val="superscript"/>
      <sz val="10"/>
      <color theme="1"/>
      <name val="Arial"/>
      <family val="2"/>
    </font>
    <font>
      <sz val="10"/>
      <color theme="1"/>
      <name val="Arial"/>
      <family val="2"/>
    </font>
    <font>
      <b/>
      <sz val="10"/>
      <name val="Arial"/>
      <family val="2"/>
    </font>
    <font>
      <b/>
      <sz val="14"/>
      <color indexed="8"/>
      <name val="Arial"/>
      <family val="2"/>
    </font>
    <font>
      <b/>
      <sz val="14"/>
      <color theme="1"/>
      <name val="Arial"/>
      <family val="2"/>
    </font>
    <font>
      <b/>
      <sz val="10"/>
      <color theme="1"/>
      <name val="Arial"/>
      <family val="2"/>
    </font>
    <font>
      <u/>
      <sz val="11"/>
      <color theme="10"/>
      <name val="Calibri"/>
      <family val="2"/>
      <charset val="204"/>
      <scheme val="minor"/>
    </font>
    <font>
      <b/>
      <sz val="11"/>
      <name val="Arial"/>
      <family val="2"/>
    </font>
    <font>
      <sz val="8"/>
      <color theme="1"/>
      <name val="Arial"/>
      <family val="2"/>
    </font>
    <font>
      <b/>
      <sz val="16"/>
      <name val="Arial"/>
      <family val="2"/>
      <charset val="204"/>
    </font>
    <font>
      <sz val="10"/>
      <color theme="1"/>
      <name val="Times New Roman"/>
      <family val="1"/>
    </font>
    <font>
      <b/>
      <sz val="10"/>
      <color rgb="FF000000"/>
      <name val="Arial"/>
      <family val="2"/>
    </font>
    <font>
      <b/>
      <sz val="11"/>
      <color rgb="FFFFFFFF"/>
      <name val="Arial"/>
      <family val="2"/>
    </font>
    <font>
      <sz val="8"/>
      <name val="Calibri"/>
      <family val="2"/>
      <charset val="204"/>
      <scheme val="minor"/>
    </font>
    <font>
      <sz val="12"/>
      <color indexed="8"/>
      <name val="Arial"/>
      <family val="2"/>
      <charset val="204"/>
    </font>
    <font>
      <sz val="20"/>
      <color indexed="8"/>
      <name val="Arial"/>
      <family val="2"/>
    </font>
    <font>
      <b/>
      <sz val="16"/>
      <color theme="0"/>
      <name val="Arial"/>
      <family val="2"/>
    </font>
    <font>
      <sz val="10"/>
      <color indexed="8"/>
      <name val="Calibri"/>
      <family val="2"/>
      <charset val="204"/>
    </font>
    <font>
      <b/>
      <sz val="14"/>
      <color theme="0"/>
      <name val="Arial"/>
      <family val="2"/>
    </font>
    <font>
      <b/>
      <sz val="10"/>
      <color theme="0"/>
      <name val="Arial"/>
      <family val="2"/>
    </font>
    <font>
      <b/>
      <sz val="14"/>
      <color rgb="FFFFFFFF"/>
      <name val="Calibri"/>
      <family val="2"/>
    </font>
    <font>
      <b/>
      <sz val="14"/>
      <color rgb="FF000000"/>
      <name val="Calibri"/>
      <family val="2"/>
    </font>
    <font>
      <b/>
      <sz val="11"/>
      <color rgb="FF000000"/>
      <name val="Calibri"/>
      <family val="2"/>
      <charset val="204"/>
    </font>
    <font>
      <sz val="11"/>
      <color rgb="FF000000"/>
      <name val="Arial"/>
      <family val="2"/>
    </font>
    <font>
      <b/>
      <sz val="11"/>
      <color rgb="FF000000"/>
      <name val="Arial"/>
      <family val="2"/>
    </font>
    <font>
      <sz val="11"/>
      <color rgb="FFFF0000"/>
      <name val="Calibri"/>
      <family val="2"/>
      <charset val="204"/>
      <scheme val="minor"/>
    </font>
    <font>
      <b/>
      <sz val="11"/>
      <color rgb="FF000000"/>
      <name val="Times New Roman"/>
      <family val="1"/>
      <charset val="204"/>
    </font>
    <font>
      <b/>
      <u/>
      <sz val="15"/>
      <color rgb="FFFF0000"/>
      <name val="Calibri"/>
      <family val="2"/>
      <charset val="204"/>
      <scheme val="minor"/>
    </font>
    <font>
      <b/>
      <sz val="14"/>
      <color indexed="8"/>
      <name val="Arial"/>
      <family val="2"/>
      <charset val="204"/>
    </font>
    <font>
      <sz val="14"/>
      <color indexed="8"/>
      <name val="Arial"/>
      <family val="2"/>
      <charset val="204"/>
    </font>
    <font>
      <b/>
      <sz val="10"/>
      <color rgb="FFFF0000"/>
      <name val="Arial"/>
      <family val="2"/>
      <charset val="204"/>
    </font>
    <font>
      <sz val="11"/>
      <color theme="0"/>
      <name val="Arial"/>
      <family val="2"/>
      <charset val="204"/>
    </font>
    <font>
      <b/>
      <sz val="10"/>
      <color rgb="FF000000"/>
      <name val="Arial"/>
      <family val="2"/>
      <charset val="204"/>
    </font>
    <font>
      <b/>
      <sz val="10"/>
      <color rgb="FF000000"/>
      <name val="Calibri"/>
      <family val="2"/>
      <charset val="204"/>
    </font>
    <font>
      <b/>
      <sz val="10.5"/>
      <color rgb="FF000000"/>
      <name val="Arial"/>
      <family val="2"/>
      <charset val="204"/>
    </font>
  </fonts>
  <fills count="18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8"/>
        <bgColor indexed="58"/>
      </patternFill>
    </fill>
    <fill>
      <patternFill patternType="solid">
        <fgColor indexed="9"/>
        <bgColor indexed="26"/>
      </patternFill>
    </fill>
    <fill>
      <patternFill patternType="solid">
        <fgColor theme="0"/>
        <bgColor indexed="26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14999847407452621"/>
        <bgColor indexed="23"/>
      </patternFill>
    </fill>
    <fill>
      <patternFill patternType="solid">
        <fgColor theme="0"/>
        <bgColor indexed="58"/>
      </patternFill>
    </fill>
    <fill>
      <patternFill patternType="solid">
        <fgColor theme="1"/>
        <bgColor indexed="34"/>
      </patternFill>
    </fill>
    <fill>
      <patternFill patternType="solid">
        <fgColor theme="0"/>
        <bgColor indexed="31"/>
      </patternFill>
    </fill>
    <fill>
      <patternFill patternType="solid">
        <fgColor rgb="FF000000"/>
        <bgColor indexed="64"/>
      </patternFill>
    </fill>
    <fill>
      <patternFill patternType="solid">
        <fgColor rgb="FF0000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rgb="FF000000"/>
      </patternFill>
    </fill>
    <fill>
      <patternFill patternType="solid">
        <fgColor rgb="FFFFFF00"/>
        <bgColor indexed="31"/>
      </patternFill>
    </fill>
  </fills>
  <borders count="28">
    <border>
      <left/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0"/>
      </right>
      <top style="thin">
        <color indexed="60"/>
      </top>
      <bottom style="thin">
        <color indexed="60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8"/>
      </left>
      <right/>
      <top/>
      <bottom/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/>
      <top/>
      <bottom style="thin">
        <color indexed="8"/>
      </bottom>
      <diagonal/>
    </border>
    <border>
      <left style="thin">
        <color indexed="64"/>
      </left>
      <right style="thin">
        <color indexed="8"/>
      </right>
      <top style="thin">
        <color indexed="64"/>
      </top>
      <bottom style="thin">
        <color indexed="64"/>
      </bottom>
      <diagonal/>
    </border>
  </borders>
  <cellStyleXfs count="6">
    <xf numFmtId="0" fontId="0" fillId="0" borderId="0"/>
    <xf numFmtId="0" fontId="2" fillId="0" borderId="0"/>
    <xf numFmtId="0" fontId="8" fillId="0" borderId="0"/>
    <xf numFmtId="0" fontId="24" fillId="0" borderId="0"/>
    <xf numFmtId="0" fontId="24" fillId="0" borderId="0"/>
    <xf numFmtId="0" fontId="46" fillId="0" borderId="0" applyNumberFormat="0" applyFill="0" applyBorder="0" applyAlignment="0" applyProtection="0"/>
  </cellStyleXfs>
  <cellXfs count="314">
    <xf numFmtId="0" fontId="0" fillId="0" borderId="0" xfId="0"/>
    <xf numFmtId="0" fontId="0" fillId="0" borderId="0" xfId="0" applyAlignment="1">
      <alignment horizontal="right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/>
    </xf>
    <xf numFmtId="0" fontId="5" fillId="0" borderId="0" xfId="0" applyFont="1" applyAlignment="1">
      <alignment horizontal="right" vertical="center"/>
    </xf>
    <xf numFmtId="0" fontId="8" fillId="0" borderId="0" xfId="0" applyFont="1" applyAlignment="1">
      <alignment vertical="center"/>
    </xf>
    <xf numFmtId="0" fontId="9" fillId="0" borderId="0" xfId="0" applyFont="1" applyAlignment="1">
      <alignment horizontal="right" vertical="center"/>
    </xf>
    <xf numFmtId="0" fontId="4" fillId="0" borderId="0" xfId="0" applyFont="1" applyAlignment="1">
      <alignment horizontal="right" vertical="center"/>
    </xf>
    <xf numFmtId="0" fontId="8" fillId="0" borderId="0" xfId="0" applyFont="1" applyAlignment="1">
      <alignment horizontal="left"/>
    </xf>
    <xf numFmtId="0" fontId="8" fillId="0" borderId="0" xfId="0" applyFont="1" applyAlignment="1">
      <alignment horizontal="right" vertical="center"/>
    </xf>
    <xf numFmtId="0" fontId="5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0" fontId="10" fillId="0" borderId="0" xfId="0" applyFont="1" applyAlignment="1">
      <alignment horizontal="left"/>
    </xf>
    <xf numFmtId="0" fontId="13" fillId="0" borderId="0" xfId="0" applyFont="1" applyAlignment="1">
      <alignment horizontal="right" vertical="center"/>
    </xf>
    <xf numFmtId="0" fontId="13" fillId="0" borderId="0" xfId="0" applyFont="1" applyAlignment="1">
      <alignment vertical="center"/>
    </xf>
    <xf numFmtId="0" fontId="13" fillId="0" borderId="0" xfId="0" applyFont="1" applyAlignment="1">
      <alignment horizontal="left"/>
    </xf>
    <xf numFmtId="0" fontId="8" fillId="0" borderId="0" xfId="0" applyFont="1" applyAlignment="1">
      <alignment horizontal="right" vertical="top" wrapText="1"/>
    </xf>
    <xf numFmtId="0" fontId="9" fillId="4" borderId="0" xfId="0" applyFont="1" applyFill="1" applyAlignment="1">
      <alignment horizontal="center" vertical="center" textRotation="255"/>
    </xf>
    <xf numFmtId="0" fontId="0" fillId="0" borderId="0" xfId="0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1" fillId="4" borderId="2" xfId="0" applyFont="1" applyFill="1" applyBorder="1" applyAlignment="1">
      <alignment vertical="center" wrapText="1"/>
    </xf>
    <xf numFmtId="0" fontId="5" fillId="5" borderId="2" xfId="0" applyFont="1" applyFill="1" applyBorder="1" applyAlignment="1">
      <alignment vertical="center" wrapText="1"/>
    </xf>
    <xf numFmtId="0" fontId="5" fillId="6" borderId="2" xfId="0" applyFont="1" applyFill="1" applyBorder="1" applyAlignment="1">
      <alignment vertical="center" wrapText="1"/>
    </xf>
    <xf numFmtId="0" fontId="1" fillId="5" borderId="2" xfId="0" applyFont="1" applyFill="1" applyBorder="1" applyAlignment="1">
      <alignment vertical="center" wrapText="1"/>
    </xf>
    <xf numFmtId="0" fontId="5" fillId="0" borderId="2" xfId="0" applyFont="1" applyBorder="1" applyAlignment="1">
      <alignment vertical="center" wrapText="1"/>
    </xf>
    <xf numFmtId="0" fontId="5" fillId="6" borderId="2" xfId="0" applyFont="1" applyFill="1" applyBorder="1" applyAlignment="1">
      <alignment horizontal="center" vertical="center" wrapText="1"/>
    </xf>
    <xf numFmtId="164" fontId="5" fillId="6" borderId="2" xfId="0" applyNumberFormat="1" applyFont="1" applyFill="1" applyBorder="1" applyAlignment="1">
      <alignment horizontal="center" vertical="center"/>
    </xf>
    <xf numFmtId="0" fontId="1" fillId="6" borderId="2" xfId="0" applyFont="1" applyFill="1" applyBorder="1" applyAlignment="1">
      <alignment vertical="center"/>
    </xf>
    <xf numFmtId="0" fontId="5" fillId="6" borderId="2" xfId="0" applyFont="1" applyFill="1" applyBorder="1" applyAlignment="1">
      <alignment horizontal="center" vertical="center"/>
    </xf>
    <xf numFmtId="0" fontId="5" fillId="6" borderId="2" xfId="0" applyFont="1" applyFill="1" applyBorder="1" applyAlignment="1">
      <alignment vertical="center"/>
    </xf>
    <xf numFmtId="0" fontId="15" fillId="6" borderId="2" xfId="0" applyFont="1" applyFill="1" applyBorder="1" applyAlignment="1">
      <alignment horizontal="center" vertical="center" wrapText="1"/>
    </xf>
    <xf numFmtId="0" fontId="16" fillId="0" borderId="0" xfId="0" applyFont="1" applyAlignment="1">
      <alignment horizontal="right" vertical="center"/>
    </xf>
    <xf numFmtId="165" fontId="15" fillId="6" borderId="2" xfId="0" applyNumberFormat="1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12" fillId="0" borderId="0" xfId="0" applyFont="1" applyAlignment="1">
      <alignment vertical="center"/>
    </xf>
    <xf numFmtId="0" fontId="12" fillId="0" borderId="0" xfId="0" applyFont="1" applyAlignment="1">
      <alignment horizontal="left"/>
    </xf>
    <xf numFmtId="164" fontId="15" fillId="0" borderId="2" xfId="0" applyNumberFormat="1" applyFont="1" applyBorder="1" applyAlignment="1">
      <alignment horizontal="center" vertical="center" wrapText="1"/>
    </xf>
    <xf numFmtId="164" fontId="19" fillId="7" borderId="6" xfId="0" applyNumberFormat="1" applyFont="1" applyFill="1" applyBorder="1" applyAlignment="1">
      <alignment horizontal="center" vertical="center"/>
    </xf>
    <xf numFmtId="165" fontId="19" fillId="7" borderId="2" xfId="0" applyNumberFormat="1" applyFont="1" applyFill="1" applyBorder="1" applyAlignment="1">
      <alignment horizontal="center" vertical="center"/>
    </xf>
    <xf numFmtId="165" fontId="19" fillId="7" borderId="6" xfId="0" applyNumberFormat="1" applyFont="1" applyFill="1" applyBorder="1" applyAlignment="1">
      <alignment horizontal="center" vertical="center"/>
    </xf>
    <xf numFmtId="165" fontId="15" fillId="7" borderId="2" xfId="0" applyNumberFormat="1" applyFont="1" applyFill="1" applyBorder="1" applyAlignment="1">
      <alignment horizontal="center" vertical="center"/>
    </xf>
    <xf numFmtId="167" fontId="6" fillId="0" borderId="2" xfId="0" applyNumberFormat="1" applyFont="1" applyBorder="1" applyAlignment="1">
      <alignment horizontal="center" vertical="center" wrapText="1"/>
    </xf>
    <xf numFmtId="166" fontId="15" fillId="5" borderId="2" xfId="0" applyNumberFormat="1" applyFont="1" applyFill="1" applyBorder="1" applyAlignment="1">
      <alignment horizontal="center" vertical="center"/>
    </xf>
    <xf numFmtId="166" fontId="5" fillId="0" borderId="2" xfId="0" applyNumberFormat="1" applyFont="1" applyBorder="1" applyAlignment="1">
      <alignment horizontal="center" vertical="center"/>
    </xf>
    <xf numFmtId="166" fontId="5" fillId="6" borderId="2" xfId="0" applyNumberFormat="1" applyFont="1" applyFill="1" applyBorder="1" applyAlignment="1">
      <alignment horizontal="center" vertical="center"/>
    </xf>
    <xf numFmtId="165" fontId="5" fillId="6" borderId="2" xfId="0" applyNumberFormat="1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17" fillId="7" borderId="0" xfId="0" applyFont="1" applyFill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5" fillId="9" borderId="2" xfId="0" applyFont="1" applyFill="1" applyBorder="1" applyAlignment="1">
      <alignment horizontal="center" vertical="center" wrapText="1"/>
    </xf>
    <xf numFmtId="0" fontId="15" fillId="0" borderId="2" xfId="0" applyFont="1" applyBorder="1" applyAlignment="1">
      <alignment horizontal="center" vertical="center"/>
    </xf>
    <xf numFmtId="0" fontId="15" fillId="0" borderId="2" xfId="0" applyFont="1" applyBorder="1" applyAlignment="1">
      <alignment vertical="center"/>
    </xf>
    <xf numFmtId="0" fontId="5" fillId="0" borderId="16" xfId="0" applyFont="1" applyBorder="1" applyAlignment="1">
      <alignment horizontal="center" vertical="center"/>
    </xf>
    <xf numFmtId="166" fontId="5" fillId="0" borderId="16" xfId="0" applyNumberFormat="1" applyFont="1" applyBorder="1" applyAlignment="1">
      <alignment horizontal="center" vertical="center"/>
    </xf>
    <xf numFmtId="3" fontId="15" fillId="0" borderId="2" xfId="0" applyNumberFormat="1" applyFont="1" applyBorder="1" applyAlignment="1">
      <alignment horizontal="center" vertical="center"/>
    </xf>
    <xf numFmtId="166" fontId="31" fillId="6" borderId="2" xfId="0" applyNumberFormat="1" applyFont="1" applyFill="1" applyBorder="1" applyAlignment="1">
      <alignment horizontal="center" vertical="center"/>
    </xf>
    <xf numFmtId="0" fontId="21" fillId="0" borderId="2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164" fontId="5" fillId="0" borderId="2" xfId="0" applyNumberFormat="1" applyFont="1" applyBorder="1" applyAlignment="1">
      <alignment horizontal="center" vertical="center"/>
    </xf>
    <xf numFmtId="0" fontId="1" fillId="4" borderId="2" xfId="0" applyFont="1" applyFill="1" applyBorder="1" applyAlignment="1">
      <alignment horizontal="center" vertical="center" wrapText="1"/>
    </xf>
    <xf numFmtId="0" fontId="5" fillId="4" borderId="2" xfId="0" applyFont="1" applyFill="1" applyBorder="1" applyAlignment="1">
      <alignment horizontal="center" vertical="center" wrapText="1"/>
    </xf>
    <xf numFmtId="0" fontId="14" fillId="3" borderId="2" xfId="0" applyFont="1" applyFill="1" applyBorder="1" applyAlignment="1">
      <alignment horizontal="justify" vertical="center"/>
    </xf>
    <xf numFmtId="0" fontId="36" fillId="0" borderId="0" xfId="0" applyFont="1"/>
    <xf numFmtId="0" fontId="29" fillId="0" borderId="2" xfId="0" applyFont="1" applyBorder="1" applyAlignment="1">
      <alignment vertical="center" textRotation="255"/>
    </xf>
    <xf numFmtId="0" fontId="35" fillId="0" borderId="1" xfId="0" applyFont="1" applyBorder="1" applyAlignment="1">
      <alignment horizontal="center" vertical="center" wrapText="1"/>
    </xf>
    <xf numFmtId="0" fontId="35" fillId="0" borderId="1" xfId="0" applyFont="1" applyBorder="1" applyAlignment="1">
      <alignment horizontal="center" vertical="center"/>
    </xf>
    <xf numFmtId="0" fontId="35" fillId="0" borderId="1" xfId="0" applyFont="1" applyBorder="1" applyAlignment="1">
      <alignment horizontal="justify" vertical="center"/>
    </xf>
    <xf numFmtId="1" fontId="29" fillId="0" borderId="2" xfId="0" applyNumberFormat="1" applyFont="1" applyBorder="1" applyAlignment="1">
      <alignment horizontal="center" vertical="center"/>
    </xf>
    <xf numFmtId="0" fontId="35" fillId="0" borderId="2" xfId="0" applyFont="1" applyBorder="1"/>
    <xf numFmtId="0" fontId="35" fillId="0" borderId="2" xfId="0" applyFont="1" applyBorder="1" applyAlignment="1">
      <alignment horizontal="center" vertical="center" wrapText="1"/>
    </xf>
    <xf numFmtId="0" fontId="38" fillId="0" borderId="2" xfId="0" applyFont="1" applyBorder="1"/>
    <xf numFmtId="0" fontId="35" fillId="7" borderId="2" xfId="0" applyFont="1" applyFill="1" applyBorder="1" applyAlignment="1">
      <alignment vertical="center" textRotation="255"/>
    </xf>
    <xf numFmtId="0" fontId="38" fillId="0" borderId="10" xfId="0" applyFont="1" applyBorder="1" applyAlignment="1">
      <alignment horizontal="center" vertical="center" wrapText="1"/>
    </xf>
    <xf numFmtId="0" fontId="38" fillId="0" borderId="2" xfId="0" applyFont="1" applyBorder="1" applyAlignment="1">
      <alignment horizontal="center" vertical="center"/>
    </xf>
    <xf numFmtId="0" fontId="36" fillId="0" borderId="0" xfId="0" applyFont="1" applyAlignment="1">
      <alignment textRotation="255"/>
    </xf>
    <xf numFmtId="0" fontId="39" fillId="0" borderId="0" xfId="0" applyFont="1" applyAlignment="1">
      <alignment wrapText="1"/>
    </xf>
    <xf numFmtId="0" fontId="36" fillId="0" borderId="0" xfId="0" applyFont="1" applyAlignment="1">
      <alignment wrapText="1"/>
    </xf>
    <xf numFmtId="0" fontId="36" fillId="0" borderId="2" xfId="0" applyFont="1" applyBorder="1" applyAlignment="1">
      <alignment horizontal="center" vertical="center" wrapText="1"/>
    </xf>
    <xf numFmtId="0" fontId="41" fillId="0" borderId="2" xfId="0" applyFont="1" applyBorder="1" applyAlignment="1">
      <alignment horizontal="center" vertical="center" wrapText="1"/>
    </xf>
    <xf numFmtId="0" fontId="5" fillId="0" borderId="10" xfId="2" applyFont="1" applyBorder="1" applyAlignment="1">
      <alignment vertical="center" wrapText="1"/>
    </xf>
    <xf numFmtId="0" fontId="5" fillId="0" borderId="10" xfId="2" applyFont="1" applyBorder="1" applyAlignment="1">
      <alignment vertical="top" wrapText="1"/>
    </xf>
    <xf numFmtId="0" fontId="28" fillId="8" borderId="1" xfId="0" applyFont="1" applyFill="1" applyBorder="1" applyAlignment="1">
      <alignment horizontal="center" vertical="center" wrapText="1"/>
    </xf>
    <xf numFmtId="0" fontId="28" fillId="8" borderId="1" xfId="0" applyFont="1" applyFill="1" applyBorder="1" applyAlignment="1">
      <alignment horizontal="center" vertical="center"/>
    </xf>
    <xf numFmtId="0" fontId="28" fillId="8" borderId="1" xfId="0" applyFont="1" applyFill="1" applyBorder="1" applyAlignment="1">
      <alignment horizontal="justify" vertical="center"/>
    </xf>
    <xf numFmtId="0" fontId="43" fillId="2" borderId="13" xfId="1" applyFont="1" applyFill="1" applyBorder="1" applyAlignment="1">
      <alignment horizontal="left" vertical="center" wrapText="1"/>
    </xf>
    <xf numFmtId="0" fontId="43" fillId="0" borderId="2" xfId="0" applyFont="1" applyBorder="1" applyAlignment="1">
      <alignment horizontal="center" vertical="center"/>
    </xf>
    <xf numFmtId="164" fontId="25" fillId="11" borderId="2" xfId="0" applyNumberFormat="1" applyFont="1" applyFill="1" applyBorder="1" applyAlignment="1">
      <alignment horizontal="center" vertical="center"/>
    </xf>
    <xf numFmtId="0" fontId="44" fillId="0" borderId="2" xfId="0" applyFont="1" applyBorder="1" applyAlignment="1">
      <alignment horizontal="center" vertical="center"/>
    </xf>
    <xf numFmtId="0" fontId="46" fillId="0" borderId="0" xfId="5" applyAlignment="1">
      <alignment vertical="center"/>
    </xf>
    <xf numFmtId="0" fontId="7" fillId="3" borderId="2" xfId="0" applyFont="1" applyFill="1" applyBorder="1" applyAlignment="1">
      <alignment horizontal="center" vertical="center"/>
    </xf>
    <xf numFmtId="0" fontId="13" fillId="0" borderId="2" xfId="0" applyFont="1" applyBorder="1" applyAlignment="1">
      <alignment horizontal="right" vertical="center"/>
    </xf>
    <xf numFmtId="0" fontId="42" fillId="0" borderId="2" xfId="0" applyFont="1" applyBorder="1" applyAlignment="1">
      <alignment horizontal="center" vertical="center" wrapText="1"/>
    </xf>
    <xf numFmtId="0" fontId="47" fillId="0" borderId="0" xfId="0" applyFont="1" applyAlignment="1">
      <alignment horizontal="center" vertical="center"/>
    </xf>
    <xf numFmtId="0" fontId="48" fillId="0" borderId="0" xfId="0" applyFont="1" applyAlignment="1">
      <alignment vertical="center" wrapText="1"/>
    </xf>
    <xf numFmtId="0" fontId="15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5" fillId="0" borderId="2" xfId="0" applyFont="1" applyBorder="1" applyAlignment="1">
      <alignment textRotation="255" wrapText="1"/>
    </xf>
    <xf numFmtId="0" fontId="29" fillId="8" borderId="2" xfId="0" applyFont="1" applyFill="1" applyBorder="1" applyAlignment="1">
      <alignment horizontal="center" vertical="center" wrapText="1"/>
    </xf>
    <xf numFmtId="0" fontId="29" fillId="8" borderId="2" xfId="0" applyFont="1" applyFill="1" applyBorder="1" applyAlignment="1">
      <alignment horizontal="center" vertical="center"/>
    </xf>
    <xf numFmtId="0" fontId="29" fillId="8" borderId="2" xfId="0" applyFont="1" applyFill="1" applyBorder="1" applyAlignment="1">
      <alignment horizontal="justify" vertical="center"/>
    </xf>
    <xf numFmtId="0" fontId="35" fillId="7" borderId="2" xfId="0" applyFont="1" applyFill="1" applyBorder="1" applyAlignment="1">
      <alignment textRotation="255"/>
    </xf>
    <xf numFmtId="0" fontId="35" fillId="0" borderId="2" xfId="0" applyFont="1" applyBorder="1" applyAlignment="1">
      <alignment horizontal="center" vertical="center"/>
    </xf>
    <xf numFmtId="0" fontId="35" fillId="0" borderId="2" xfId="0" applyFont="1" applyBorder="1" applyAlignment="1">
      <alignment horizontal="justify" vertical="center"/>
    </xf>
    <xf numFmtId="0" fontId="5" fillId="0" borderId="2" xfId="2" applyFont="1" applyBorder="1" applyAlignment="1">
      <alignment vertical="center" wrapText="1"/>
    </xf>
    <xf numFmtId="0" fontId="15" fillId="5" borderId="7" xfId="0" applyFont="1" applyFill="1" applyBorder="1" applyAlignment="1">
      <alignment vertical="center" wrapText="1"/>
    </xf>
    <xf numFmtId="0" fontId="15" fillId="6" borderId="7" xfId="0" applyFont="1" applyFill="1" applyBorder="1" applyAlignment="1">
      <alignment horizontal="center" vertical="center" wrapText="1"/>
    </xf>
    <xf numFmtId="166" fontId="5" fillId="0" borderId="6" xfId="0" applyNumberFormat="1" applyFont="1" applyBorder="1" applyAlignment="1">
      <alignment horizontal="center" vertical="center"/>
    </xf>
    <xf numFmtId="0" fontId="45" fillId="0" borderId="2" xfId="0" applyFont="1" applyBorder="1" applyAlignment="1">
      <alignment horizontal="center" vertical="center"/>
    </xf>
    <xf numFmtId="0" fontId="51" fillId="0" borderId="2" xfId="0" applyFont="1" applyBorder="1" applyAlignment="1">
      <alignment vertical="center" wrapText="1"/>
    </xf>
    <xf numFmtId="0" fontId="15" fillId="0" borderId="11" xfId="0" applyFont="1" applyBorder="1" applyAlignment="1">
      <alignment horizontal="center" vertical="center"/>
    </xf>
    <xf numFmtId="166" fontId="5" fillId="0" borderId="11" xfId="0" applyNumberFormat="1" applyFont="1" applyBorder="1" applyAlignment="1">
      <alignment horizontal="center" vertical="center"/>
    </xf>
    <xf numFmtId="166" fontId="5" fillId="0" borderId="20" xfId="0" applyNumberFormat="1" applyFont="1" applyBorder="1" applyAlignment="1">
      <alignment horizontal="center" vertical="center"/>
    </xf>
    <xf numFmtId="0" fontId="50" fillId="0" borderId="2" xfId="0" applyFont="1" applyBorder="1" applyAlignment="1">
      <alignment vertical="center"/>
    </xf>
    <xf numFmtId="0" fontId="51" fillId="0" borderId="2" xfId="0" applyFont="1" applyBorder="1" applyAlignment="1">
      <alignment vertical="center"/>
    </xf>
    <xf numFmtId="0" fontId="51" fillId="0" borderId="2" xfId="0" applyFont="1" applyBorder="1" applyAlignment="1">
      <alignment horizontal="center" vertical="center"/>
    </xf>
    <xf numFmtId="166" fontId="45" fillId="0" borderId="2" xfId="0" applyNumberFormat="1" applyFont="1" applyBorder="1" applyAlignment="1">
      <alignment horizontal="center" vertical="center"/>
    </xf>
    <xf numFmtId="14" fontId="20" fillId="0" borderId="2" xfId="0" applyNumberFormat="1" applyFont="1" applyBorder="1" applyAlignment="1">
      <alignment horizontal="center" vertical="center"/>
    </xf>
    <xf numFmtId="164" fontId="5" fillId="0" borderId="2" xfId="0" applyNumberFormat="1" applyFont="1" applyBorder="1" applyAlignment="1">
      <alignment horizontal="center" vertical="center" wrapText="1"/>
    </xf>
    <xf numFmtId="0" fontId="0" fillId="0" borderId="2" xfId="0" applyBorder="1"/>
    <xf numFmtId="0" fontId="45" fillId="6" borderId="2" xfId="0" applyFont="1" applyFill="1" applyBorder="1" applyAlignment="1">
      <alignment horizontal="center" vertical="center"/>
    </xf>
    <xf numFmtId="0" fontId="51" fillId="6" borderId="2" xfId="0" applyFont="1" applyFill="1" applyBorder="1" applyAlignment="1">
      <alignment vertical="center" wrapText="1"/>
    </xf>
    <xf numFmtId="166" fontId="15" fillId="5" borderId="7" xfId="0" applyNumberFormat="1" applyFont="1" applyFill="1" applyBorder="1" applyAlignment="1">
      <alignment horizontal="center" vertical="center"/>
    </xf>
    <xf numFmtId="0" fontId="28" fillId="8" borderId="4" xfId="0" applyFont="1" applyFill="1" applyBorder="1" applyAlignment="1">
      <alignment horizontal="center" vertical="center" wrapText="1"/>
    </xf>
    <xf numFmtId="0" fontId="28" fillId="8" borderId="2" xfId="0" applyFont="1" applyFill="1" applyBorder="1" applyAlignment="1">
      <alignment horizontal="center" vertical="center" wrapText="1"/>
    </xf>
    <xf numFmtId="168" fontId="0" fillId="0" borderId="0" xfId="0" applyNumberFormat="1" applyAlignment="1">
      <alignment vertical="center"/>
    </xf>
    <xf numFmtId="168" fontId="13" fillId="0" borderId="0" xfId="0" applyNumberFormat="1" applyFont="1" applyAlignment="1">
      <alignment vertical="center"/>
    </xf>
    <xf numFmtId="169" fontId="20" fillId="0" borderId="2" xfId="0" applyNumberFormat="1" applyFont="1" applyBorder="1" applyAlignment="1">
      <alignment horizontal="center" vertical="center"/>
    </xf>
    <xf numFmtId="0" fontId="15" fillId="6" borderId="2" xfId="0" applyFont="1" applyFill="1" applyBorder="1" applyAlignment="1">
      <alignment vertical="center"/>
    </xf>
    <xf numFmtId="165" fontId="5" fillId="6" borderId="16" xfId="0" applyNumberFormat="1" applyFont="1" applyFill="1" applyBorder="1" applyAlignment="1">
      <alignment horizontal="center" vertical="center"/>
    </xf>
    <xf numFmtId="168" fontId="15" fillId="6" borderId="2" xfId="0" applyNumberFormat="1" applyFont="1" applyFill="1" applyBorder="1" applyAlignment="1">
      <alignment horizontal="center" vertical="center"/>
    </xf>
    <xf numFmtId="0" fontId="16" fillId="0" borderId="0" xfId="0" applyFont="1" applyAlignment="1">
      <alignment horizontal="right" vertical="top" wrapText="1"/>
    </xf>
    <xf numFmtId="2" fontId="0" fillId="0" borderId="0" xfId="0" applyNumberFormat="1"/>
    <xf numFmtId="166" fontId="11" fillId="6" borderId="2" xfId="0" applyNumberFormat="1" applyFont="1" applyFill="1" applyBorder="1" applyAlignment="1">
      <alignment horizontal="center" vertical="center"/>
    </xf>
    <xf numFmtId="0" fontId="35" fillId="0" borderId="2" xfId="0" applyFont="1" applyBorder="1" applyAlignment="1">
      <alignment horizontal="justify" vertical="center" wrapText="1"/>
    </xf>
    <xf numFmtId="0" fontId="55" fillId="7" borderId="21" xfId="0" applyFont="1" applyFill="1" applyBorder="1" applyAlignment="1">
      <alignment textRotation="255"/>
    </xf>
    <xf numFmtId="0" fontId="25" fillId="6" borderId="2" xfId="0" applyFont="1" applyFill="1" applyBorder="1" applyAlignment="1">
      <alignment horizontal="left" vertical="center" wrapText="1"/>
    </xf>
    <xf numFmtId="0" fontId="5" fillId="6" borderId="16" xfId="0" applyFont="1" applyFill="1" applyBorder="1" applyAlignment="1">
      <alignment vertical="center"/>
    </xf>
    <xf numFmtId="1" fontId="30" fillId="0" borderId="2" xfId="0" applyNumberFormat="1" applyFont="1" applyBorder="1" applyAlignment="1">
      <alignment horizontal="center" vertical="center"/>
    </xf>
    <xf numFmtId="0" fontId="1" fillId="0" borderId="10" xfId="0" applyFont="1" applyBorder="1" applyAlignment="1">
      <alignment vertical="center" wrapText="1"/>
    </xf>
    <xf numFmtId="0" fontId="32" fillId="0" borderId="2" xfId="0" applyFont="1" applyBorder="1"/>
    <xf numFmtId="0" fontId="31" fillId="0" borderId="2" xfId="0" applyFont="1" applyBorder="1" applyAlignment="1">
      <alignment horizontal="center" vertical="center"/>
    </xf>
    <xf numFmtId="0" fontId="33" fillId="0" borderId="2" xfId="0" applyFont="1" applyBorder="1" applyAlignment="1">
      <alignment horizontal="center" vertical="center"/>
    </xf>
    <xf numFmtId="0" fontId="33" fillId="0" borderId="2" xfId="0" applyFont="1" applyBorder="1" applyAlignment="1">
      <alignment horizontal="center" vertical="center" wrapText="1"/>
    </xf>
    <xf numFmtId="0" fontId="34" fillId="0" borderId="2" xfId="0" applyFont="1" applyBorder="1" applyAlignment="1">
      <alignment horizontal="justify" vertical="center"/>
    </xf>
    <xf numFmtId="0" fontId="1" fillId="0" borderId="10" xfId="0" applyFont="1" applyBorder="1" applyAlignment="1">
      <alignment horizontal="left" vertical="center" wrapText="1"/>
    </xf>
    <xf numFmtId="0" fontId="1" fillId="0" borderId="2" xfId="0" applyFont="1" applyBorder="1" applyAlignment="1">
      <alignment vertical="center" wrapText="1"/>
    </xf>
    <xf numFmtId="0" fontId="5" fillId="5" borderId="2" xfId="0" applyFont="1" applyFill="1" applyBorder="1" applyAlignment="1">
      <alignment horizontal="center" vertical="center" wrapText="1"/>
    </xf>
    <xf numFmtId="0" fontId="42" fillId="6" borderId="2" xfId="0" applyFont="1" applyFill="1" applyBorder="1" applyAlignment="1">
      <alignment horizontal="center" vertical="center" wrapText="1"/>
    </xf>
    <xf numFmtId="1" fontId="62" fillId="0" borderId="2" xfId="0" applyNumberFormat="1" applyFont="1" applyBorder="1" applyAlignment="1">
      <alignment horizontal="center" vertical="center"/>
    </xf>
    <xf numFmtId="0" fontId="42" fillId="0" borderId="10" xfId="2" applyFont="1" applyBorder="1" applyAlignment="1">
      <alignment vertical="center" wrapText="1"/>
    </xf>
    <xf numFmtId="0" fontId="63" fillId="0" borderId="2" xfId="0" applyFont="1" applyBorder="1"/>
    <xf numFmtId="0" fontId="64" fillId="0" borderId="2" xfId="0" applyFont="1" applyBorder="1" applyAlignment="1">
      <alignment horizontal="center" vertical="center"/>
    </xf>
    <xf numFmtId="166" fontId="64" fillId="14" borderId="2" xfId="0" applyNumberFormat="1" applyFont="1" applyFill="1" applyBorder="1" applyAlignment="1">
      <alignment horizontal="center" vertical="center"/>
    </xf>
    <xf numFmtId="0" fontId="63" fillId="0" borderId="2" xfId="0" applyFont="1" applyBorder="1" applyAlignment="1">
      <alignment horizontal="center" vertical="center"/>
    </xf>
    <xf numFmtId="0" fontId="63" fillId="0" borderId="2" xfId="0" applyFont="1" applyBorder="1" applyAlignment="1">
      <alignment horizontal="center" vertical="center" wrapText="1"/>
    </xf>
    <xf numFmtId="0" fontId="63" fillId="0" borderId="2" xfId="0" applyFont="1" applyBorder="1" applyAlignment="1">
      <alignment horizontal="justify" vertical="center"/>
    </xf>
    <xf numFmtId="164" fontId="1" fillId="0" borderId="2" xfId="0" applyNumberFormat="1" applyFont="1" applyBorder="1" applyAlignment="1">
      <alignment horizontal="center" vertical="center"/>
    </xf>
    <xf numFmtId="0" fontId="1" fillId="6" borderId="2" xfId="0" applyFont="1" applyFill="1" applyBorder="1" applyAlignment="1">
      <alignment vertical="center" wrapText="1"/>
    </xf>
    <xf numFmtId="0" fontId="46" fillId="0" borderId="0" xfId="5" applyFill="1" applyAlignment="1">
      <alignment vertical="center"/>
    </xf>
    <xf numFmtId="0" fontId="5" fillId="15" borderId="2" xfId="0" applyFont="1" applyFill="1" applyBorder="1" applyAlignment="1">
      <alignment horizontal="center" vertical="center" wrapText="1"/>
    </xf>
    <xf numFmtId="164" fontId="5" fillId="5" borderId="2" xfId="0" applyNumberFormat="1" applyFont="1" applyFill="1" applyBorder="1" applyAlignment="1">
      <alignment horizontal="center" vertical="center"/>
    </xf>
    <xf numFmtId="0" fontId="42" fillId="6" borderId="8" xfId="0" applyFont="1" applyFill="1" applyBorder="1" applyAlignment="1">
      <alignment horizontal="center" vertical="center" wrapText="1"/>
    </xf>
    <xf numFmtId="0" fontId="5" fillId="15" borderId="2" xfId="0" applyFont="1" applyFill="1" applyBorder="1" applyAlignment="1">
      <alignment vertical="center" wrapText="1"/>
    </xf>
    <xf numFmtId="0" fontId="65" fillId="0" borderId="0" xfId="0" applyFont="1" applyAlignment="1">
      <alignment vertical="center"/>
    </xf>
    <xf numFmtId="0" fontId="36" fillId="0" borderId="1" xfId="0" applyFont="1" applyBorder="1" applyAlignment="1">
      <alignment horizontal="center" vertical="center" wrapText="1"/>
    </xf>
    <xf numFmtId="1" fontId="29" fillId="0" borderId="0" xfId="0" applyNumberFormat="1" applyFont="1" applyAlignment="1">
      <alignment horizontal="center" vertical="center"/>
    </xf>
    <xf numFmtId="0" fontId="43" fillId="0" borderId="22" xfId="0" applyFont="1" applyBorder="1" applyAlignment="1">
      <alignment horizontal="left" vertical="center" wrapText="1"/>
    </xf>
    <xf numFmtId="0" fontId="35" fillId="0" borderId="23" xfId="0" applyFont="1" applyBorder="1"/>
    <xf numFmtId="0" fontId="43" fillId="0" borderId="23" xfId="0" applyFont="1" applyBorder="1" applyAlignment="1">
      <alignment horizontal="center" vertical="center"/>
    </xf>
    <xf numFmtId="164" fontId="25" fillId="6" borderId="26" xfId="0" applyNumberFormat="1" applyFont="1" applyFill="1" applyBorder="1" applyAlignment="1">
      <alignment horizontal="center" vertical="center"/>
    </xf>
    <xf numFmtId="164" fontId="25" fillId="6" borderId="7" xfId="0" applyNumberFormat="1" applyFont="1" applyFill="1" applyBorder="1" applyAlignment="1">
      <alignment horizontal="center" vertical="center"/>
    </xf>
    <xf numFmtId="0" fontId="35" fillId="0" borderId="27" xfId="0" applyFont="1" applyBorder="1" applyAlignment="1">
      <alignment horizontal="center" vertical="center" wrapText="1"/>
    </xf>
    <xf numFmtId="0" fontId="35" fillId="0" borderId="23" xfId="0" applyFont="1" applyBorder="1" applyAlignment="1">
      <alignment horizontal="center" vertical="center"/>
    </xf>
    <xf numFmtId="0" fontId="36" fillId="0" borderId="23" xfId="0" applyFont="1" applyBorder="1" applyAlignment="1">
      <alignment horizontal="center" vertical="center" wrapText="1"/>
    </xf>
    <xf numFmtId="166" fontId="47" fillId="14" borderId="2" xfId="0" applyNumberFormat="1" applyFont="1" applyFill="1" applyBorder="1" applyAlignment="1">
      <alignment horizontal="center" vertical="center"/>
    </xf>
    <xf numFmtId="0" fontId="65" fillId="0" borderId="0" xfId="0" applyFont="1"/>
    <xf numFmtId="0" fontId="66" fillId="6" borderId="2" xfId="0" applyFont="1" applyFill="1" applyBorder="1" applyAlignment="1">
      <alignment vertical="center"/>
    </xf>
    <xf numFmtId="165" fontId="15" fillId="15" borderId="2" xfId="0" applyNumberFormat="1" applyFont="1" applyFill="1" applyBorder="1" applyAlignment="1">
      <alignment horizontal="center" vertical="center"/>
    </xf>
    <xf numFmtId="0" fontId="11" fillId="9" borderId="6" xfId="0" applyFont="1" applyFill="1" applyBorder="1" applyAlignment="1">
      <alignment horizontal="center" vertical="center"/>
    </xf>
    <xf numFmtId="166" fontId="5" fillId="0" borderId="6" xfId="0" applyNumberFormat="1" applyFont="1" applyFill="1" applyBorder="1" applyAlignment="1">
      <alignment horizontal="center" vertical="center"/>
    </xf>
    <xf numFmtId="1" fontId="29" fillId="6" borderId="2" xfId="0" applyNumberFormat="1" applyFont="1" applyFill="1" applyBorder="1" applyAlignment="1">
      <alignment horizontal="center" vertical="center"/>
    </xf>
    <xf numFmtId="164" fontId="5" fillId="15" borderId="2" xfId="0" applyNumberFormat="1" applyFont="1" applyFill="1" applyBorder="1" applyAlignment="1">
      <alignment horizontal="center" vertical="center"/>
    </xf>
    <xf numFmtId="0" fontId="67" fillId="0" borderId="0" xfId="5" applyFont="1" applyAlignment="1">
      <alignment vertical="center"/>
    </xf>
    <xf numFmtId="0" fontId="43" fillId="6" borderId="2" xfId="0" applyFont="1" applyFill="1" applyBorder="1" applyAlignment="1">
      <alignment horizontal="left" vertical="center" wrapText="1"/>
    </xf>
    <xf numFmtId="0" fontId="38" fillId="6" borderId="2" xfId="0" applyFont="1" applyFill="1" applyBorder="1"/>
    <xf numFmtId="0" fontId="43" fillId="6" borderId="2" xfId="0" applyFont="1" applyFill="1" applyBorder="1" applyAlignment="1">
      <alignment horizontal="center" vertical="center"/>
    </xf>
    <xf numFmtId="164" fontId="25" fillId="6" borderId="2" xfId="0" applyNumberFormat="1" applyFont="1" applyFill="1" applyBorder="1" applyAlignment="1">
      <alignment horizontal="center" vertical="center"/>
    </xf>
    <xf numFmtId="0" fontId="35" fillId="6" borderId="2" xfId="0" applyFont="1" applyFill="1" applyBorder="1" applyAlignment="1">
      <alignment horizontal="center" vertical="center" wrapText="1"/>
    </xf>
    <xf numFmtId="0" fontId="35" fillId="6" borderId="2" xfId="0" applyFont="1" applyFill="1" applyBorder="1" applyAlignment="1">
      <alignment horizontal="center" vertical="center"/>
    </xf>
    <xf numFmtId="0" fontId="36" fillId="6" borderId="2" xfId="0" applyFont="1" applyFill="1" applyBorder="1" applyAlignment="1">
      <alignment horizontal="center" vertical="center" wrapText="1"/>
    </xf>
    <xf numFmtId="0" fontId="35" fillId="6" borderId="2" xfId="0" applyFont="1" applyFill="1" applyBorder="1" applyAlignment="1">
      <alignment horizontal="justify" vertical="center"/>
    </xf>
    <xf numFmtId="0" fontId="43" fillId="6" borderId="10" xfId="0" applyFont="1" applyFill="1" applyBorder="1" applyAlignment="1">
      <alignment horizontal="left" vertical="center" wrapText="1"/>
    </xf>
    <xf numFmtId="0" fontId="0" fillId="6" borderId="0" xfId="0" applyFill="1"/>
    <xf numFmtId="0" fontId="35" fillId="6" borderId="1" xfId="0" applyFont="1" applyFill="1" applyBorder="1" applyAlignment="1">
      <alignment horizontal="center" vertical="center" wrapText="1"/>
    </xf>
    <xf numFmtId="0" fontId="35" fillId="6" borderId="1" xfId="0" applyFont="1" applyFill="1" applyBorder="1" applyAlignment="1">
      <alignment horizontal="center" vertical="center"/>
    </xf>
    <xf numFmtId="0" fontId="36" fillId="6" borderId="1" xfId="0" applyFont="1" applyFill="1" applyBorder="1" applyAlignment="1">
      <alignment horizontal="center" vertical="center" wrapText="1"/>
    </xf>
    <xf numFmtId="0" fontId="35" fillId="6" borderId="1" xfId="0" applyFont="1" applyFill="1" applyBorder="1" applyAlignment="1">
      <alignment horizontal="justify" vertical="center"/>
    </xf>
    <xf numFmtId="0" fontId="68" fillId="0" borderId="2" xfId="0" applyFont="1" applyFill="1" applyBorder="1" applyAlignment="1">
      <alignment horizontal="center" vertical="center"/>
    </xf>
    <xf numFmtId="0" fontId="68" fillId="0" borderId="2" xfId="0" applyFont="1" applyFill="1" applyBorder="1" applyAlignment="1">
      <alignment horizontal="left" vertical="center" wrapText="1"/>
    </xf>
    <xf numFmtId="0" fontId="68" fillId="0" borderId="2" xfId="0" applyFont="1" applyFill="1" applyBorder="1" applyAlignment="1">
      <alignment horizontal="left" vertical="center"/>
    </xf>
    <xf numFmtId="0" fontId="35" fillId="0" borderId="2" xfId="0" applyFont="1" applyFill="1" applyBorder="1" applyAlignment="1">
      <alignment horizontal="center" vertical="center" wrapText="1"/>
    </xf>
    <xf numFmtId="0" fontId="69" fillId="0" borderId="2" xfId="0" applyFont="1" applyFill="1" applyBorder="1" applyAlignment="1">
      <alignment horizontal="center" vertical="center"/>
    </xf>
    <xf numFmtId="0" fontId="69" fillId="0" borderId="2" xfId="0" applyFont="1" applyFill="1" applyBorder="1" applyAlignment="1">
      <alignment horizontal="center" vertical="center" wrapText="1"/>
    </xf>
    <xf numFmtId="0" fontId="35" fillId="0" borderId="23" xfId="0" applyFont="1" applyFill="1" applyBorder="1" applyAlignment="1">
      <alignment horizontal="justify" vertical="center"/>
    </xf>
    <xf numFmtId="164" fontId="25" fillId="0" borderId="2" xfId="0" applyNumberFormat="1" applyFont="1" applyFill="1" applyBorder="1" applyAlignment="1">
      <alignment horizontal="center" vertical="center"/>
    </xf>
    <xf numFmtId="0" fontId="25" fillId="0" borderId="2" xfId="0" applyFont="1" applyFill="1" applyBorder="1" applyAlignment="1">
      <alignment horizontal="left" vertical="center" wrapText="1"/>
    </xf>
    <xf numFmtId="0" fontId="35" fillId="0" borderId="2" xfId="0" applyFont="1" applyFill="1" applyBorder="1"/>
    <xf numFmtId="0" fontId="43" fillId="0" borderId="2" xfId="0" applyFont="1" applyFill="1" applyBorder="1" applyAlignment="1">
      <alignment horizontal="center" vertical="center"/>
    </xf>
    <xf numFmtId="0" fontId="25" fillId="0" borderId="25" xfId="0" applyFont="1" applyFill="1" applyBorder="1" applyAlignment="1">
      <alignment horizontal="left" vertical="center" wrapText="1"/>
    </xf>
    <xf numFmtId="0" fontId="35" fillId="0" borderId="24" xfId="0" applyFont="1" applyFill="1" applyBorder="1"/>
    <xf numFmtId="0" fontId="43" fillId="0" borderId="24" xfId="0" applyFont="1" applyFill="1" applyBorder="1" applyAlignment="1">
      <alignment horizontal="center" vertical="center"/>
    </xf>
    <xf numFmtId="164" fontId="25" fillId="0" borderId="24" xfId="0" applyNumberFormat="1" applyFont="1" applyFill="1" applyBorder="1" applyAlignment="1">
      <alignment horizontal="center" vertical="center"/>
    </xf>
    <xf numFmtId="0" fontId="45" fillId="6" borderId="2" xfId="0" applyFont="1" applyFill="1" applyBorder="1" applyAlignment="1">
      <alignment horizontal="left" vertical="top" wrapText="1"/>
    </xf>
    <xf numFmtId="0" fontId="15" fillId="5" borderId="2" xfId="0" applyFont="1" applyFill="1" applyBorder="1" applyAlignment="1">
      <alignment vertical="center" wrapText="1"/>
    </xf>
    <xf numFmtId="0" fontId="45" fillId="6" borderId="2" xfId="0" applyFont="1" applyFill="1" applyBorder="1" applyAlignment="1">
      <alignment vertical="center" wrapText="1"/>
    </xf>
    <xf numFmtId="0" fontId="5" fillId="5" borderId="2" xfId="0" applyFont="1" applyFill="1" applyBorder="1" applyAlignment="1">
      <alignment vertical="top" wrapText="1"/>
    </xf>
    <xf numFmtId="0" fontId="1" fillId="6" borderId="6" xfId="0" applyFont="1" applyFill="1" applyBorder="1" applyAlignment="1">
      <alignment vertical="center" wrapText="1"/>
    </xf>
    <xf numFmtId="0" fontId="5" fillId="6" borderId="6" xfId="0" applyFont="1" applyFill="1" applyBorder="1" applyAlignment="1">
      <alignment horizontal="center" vertical="center"/>
    </xf>
    <xf numFmtId="166" fontId="5" fillId="6" borderId="6" xfId="0" applyNumberFormat="1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 wrapText="1"/>
    </xf>
    <xf numFmtId="0" fontId="23" fillId="6" borderId="3" xfId="0" applyFont="1" applyFill="1" applyBorder="1" applyAlignment="1">
      <alignment horizontal="left" vertical="center" wrapText="1"/>
    </xf>
    <xf numFmtId="0" fontId="57" fillId="6" borderId="1" xfId="0" applyFont="1" applyFill="1" applyBorder="1"/>
    <xf numFmtId="0" fontId="43" fillId="6" borderId="1" xfId="0" applyFont="1" applyFill="1" applyBorder="1" applyAlignment="1">
      <alignment horizontal="center" vertical="center"/>
    </xf>
    <xf numFmtId="164" fontId="44" fillId="11" borderId="1" xfId="0" applyNumberFormat="1" applyFont="1" applyFill="1" applyBorder="1" applyAlignment="1">
      <alignment horizontal="center" vertical="center"/>
    </xf>
    <xf numFmtId="0" fontId="31" fillId="6" borderId="1" xfId="0" applyFont="1" applyFill="1" applyBorder="1" applyAlignment="1">
      <alignment horizontal="center" vertical="center" wrapText="1"/>
    </xf>
    <xf numFmtId="0" fontId="31" fillId="6" borderId="1" xfId="0" applyFont="1" applyFill="1" applyBorder="1" applyAlignment="1">
      <alignment horizontal="center" vertical="center"/>
    </xf>
    <xf numFmtId="0" fontId="36" fillId="6" borderId="24" xfId="0" applyFont="1" applyFill="1" applyBorder="1" applyAlignment="1">
      <alignment horizontal="center" vertical="center" wrapText="1"/>
    </xf>
    <xf numFmtId="0" fontId="35" fillId="6" borderId="24" xfId="0" applyFont="1" applyFill="1" applyBorder="1" applyAlignment="1">
      <alignment horizontal="justify" vertical="center"/>
    </xf>
    <xf numFmtId="0" fontId="35" fillId="6" borderId="2" xfId="0" applyFont="1" applyFill="1" applyBorder="1"/>
    <xf numFmtId="0" fontId="42" fillId="6" borderId="10" xfId="2" applyFont="1" applyFill="1" applyBorder="1" applyAlignment="1">
      <alignment vertical="center" wrapText="1"/>
    </xf>
    <xf numFmtId="0" fontId="63" fillId="6" borderId="2" xfId="0" applyFont="1" applyFill="1" applyBorder="1"/>
    <xf numFmtId="0" fontId="64" fillId="6" borderId="2" xfId="0" applyFont="1" applyFill="1" applyBorder="1" applyAlignment="1">
      <alignment horizontal="center" vertical="center"/>
    </xf>
    <xf numFmtId="166" fontId="47" fillId="16" borderId="2" xfId="0" applyNumberFormat="1" applyFont="1" applyFill="1" applyBorder="1" applyAlignment="1">
      <alignment horizontal="center" vertical="center"/>
    </xf>
    <xf numFmtId="166" fontId="64" fillId="16" borderId="2" xfId="0" applyNumberFormat="1" applyFont="1" applyFill="1" applyBorder="1" applyAlignment="1">
      <alignment horizontal="center" vertical="center"/>
    </xf>
    <xf numFmtId="0" fontId="63" fillId="6" borderId="2" xfId="0" applyFont="1" applyFill="1" applyBorder="1" applyAlignment="1">
      <alignment horizontal="center" vertical="center"/>
    </xf>
    <xf numFmtId="0" fontId="63" fillId="6" borderId="2" xfId="0" applyFont="1" applyFill="1" applyBorder="1" applyAlignment="1">
      <alignment horizontal="center" vertical="center" wrapText="1"/>
    </xf>
    <xf numFmtId="0" fontId="63" fillId="6" borderId="2" xfId="0" applyFont="1" applyFill="1" applyBorder="1" applyAlignment="1">
      <alignment horizontal="justify" vertical="center"/>
    </xf>
    <xf numFmtId="0" fontId="15" fillId="6" borderId="2" xfId="0" applyFont="1" applyFill="1" applyBorder="1" applyAlignment="1">
      <alignment horizontal="center" vertical="center"/>
    </xf>
    <xf numFmtId="0" fontId="72" fillId="6" borderId="2" xfId="0" applyFont="1" applyFill="1" applyBorder="1" applyAlignment="1">
      <alignment vertical="center"/>
    </xf>
    <xf numFmtId="168" fontId="73" fillId="6" borderId="2" xfId="0" applyNumberFormat="1" applyFont="1" applyFill="1" applyBorder="1" applyAlignment="1">
      <alignment horizontal="center" vertical="center"/>
    </xf>
    <xf numFmtId="165" fontId="5" fillId="15" borderId="2" xfId="0" applyNumberFormat="1" applyFont="1" applyFill="1" applyBorder="1" applyAlignment="1">
      <alignment horizontal="center" vertical="center"/>
    </xf>
    <xf numFmtId="165" fontId="5" fillId="15" borderId="6" xfId="0" applyNumberFormat="1" applyFont="1" applyFill="1" applyBorder="1" applyAlignment="1">
      <alignment horizontal="center" vertical="center"/>
    </xf>
    <xf numFmtId="0" fontId="0" fillId="0" borderId="0" xfId="0" applyBorder="1"/>
    <xf numFmtId="0" fontId="0" fillId="15" borderId="2" xfId="0" applyFill="1" applyBorder="1"/>
    <xf numFmtId="0" fontId="68" fillId="15" borderId="2" xfId="0" applyFont="1" applyFill="1" applyBorder="1" applyAlignment="1">
      <alignment horizontal="center" vertical="center"/>
    </xf>
    <xf numFmtId="164" fontId="25" fillId="15" borderId="2" xfId="0" applyNumberFormat="1" applyFont="1" applyFill="1" applyBorder="1" applyAlignment="1">
      <alignment horizontal="center" vertical="center"/>
    </xf>
    <xf numFmtId="164" fontId="25" fillId="15" borderId="8" xfId="0" applyNumberFormat="1" applyFont="1" applyFill="1" applyBorder="1" applyAlignment="1">
      <alignment horizontal="center" vertical="center"/>
    </xf>
    <xf numFmtId="164" fontId="25" fillId="17" borderId="2" xfId="0" applyNumberFormat="1" applyFont="1" applyFill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49" fillId="0" borderId="9" xfId="0" applyFont="1" applyBorder="1" applyAlignment="1">
      <alignment horizontal="center" vertical="center"/>
    </xf>
    <xf numFmtId="0" fontId="49" fillId="0" borderId="10" xfId="0" applyFont="1" applyBorder="1" applyAlignment="1">
      <alignment horizontal="center" vertical="center"/>
    </xf>
    <xf numFmtId="0" fontId="7" fillId="3" borderId="2" xfId="0" applyFont="1" applyFill="1" applyBorder="1" applyAlignment="1">
      <alignment horizontal="center" vertical="center" wrapText="1"/>
    </xf>
    <xf numFmtId="0" fontId="7" fillId="3" borderId="6" xfId="0" applyFont="1" applyFill="1" applyBorder="1" applyAlignment="1">
      <alignment horizontal="center" vertical="center"/>
    </xf>
    <xf numFmtId="0" fontId="22" fillId="7" borderId="8" xfId="0" applyFont="1" applyFill="1" applyBorder="1" applyAlignment="1">
      <alignment horizontal="center" vertical="center"/>
    </xf>
    <xf numFmtId="0" fontId="18" fillId="7" borderId="9" xfId="0" applyFont="1" applyFill="1" applyBorder="1" applyAlignment="1">
      <alignment horizontal="center" vertical="center"/>
    </xf>
    <xf numFmtId="0" fontId="18" fillId="7" borderId="10" xfId="0" applyFont="1" applyFill="1" applyBorder="1" applyAlignment="1">
      <alignment horizontal="center" vertical="center"/>
    </xf>
    <xf numFmtId="0" fontId="7" fillId="3" borderId="6" xfId="0" applyFont="1" applyFill="1" applyBorder="1" applyAlignment="1">
      <alignment horizontal="center" vertical="center" wrapText="1"/>
    </xf>
    <xf numFmtId="166" fontId="7" fillId="3" borderId="2" xfId="0" applyNumberFormat="1" applyFont="1" applyFill="1" applyBorder="1" applyAlignment="1">
      <alignment horizontal="center" vertical="center" wrapText="1"/>
    </xf>
    <xf numFmtId="0" fontId="49" fillId="0" borderId="2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7" fillId="3" borderId="14" xfId="0" applyFont="1" applyFill="1" applyBorder="1" applyAlignment="1">
      <alignment horizontal="center" vertical="center"/>
    </xf>
    <xf numFmtId="0" fontId="7" fillId="3" borderId="12" xfId="0" applyFont="1" applyFill="1" applyBorder="1" applyAlignment="1">
      <alignment horizontal="center" vertical="center"/>
    </xf>
    <xf numFmtId="0" fontId="7" fillId="3" borderId="14" xfId="0" applyFont="1" applyFill="1" applyBorder="1" applyAlignment="1">
      <alignment horizontal="center" vertical="center" wrapText="1"/>
    </xf>
    <xf numFmtId="0" fontId="7" fillId="3" borderId="12" xfId="0" applyFont="1" applyFill="1" applyBorder="1" applyAlignment="1">
      <alignment horizontal="center" vertical="center" wrapText="1"/>
    </xf>
    <xf numFmtId="14" fontId="11" fillId="0" borderId="0" xfId="0" applyNumberFormat="1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7" fillId="3" borderId="0" xfId="0" applyFont="1" applyFill="1" applyAlignment="1">
      <alignment horizontal="center" vertical="center"/>
    </xf>
    <xf numFmtId="0" fontId="7" fillId="3" borderId="19" xfId="0" applyFont="1" applyFill="1" applyBorder="1" applyAlignment="1">
      <alignment horizontal="center" vertical="center"/>
    </xf>
    <xf numFmtId="0" fontId="59" fillId="7" borderId="8" xfId="0" applyFont="1" applyFill="1" applyBorder="1" applyAlignment="1">
      <alignment horizontal="center" vertical="center" wrapText="1"/>
    </xf>
    <xf numFmtId="0" fontId="59" fillId="7" borderId="9" xfId="0" applyFont="1" applyFill="1" applyBorder="1" applyAlignment="1">
      <alignment horizontal="center" vertical="center" wrapText="1"/>
    </xf>
    <xf numFmtId="0" fontId="59" fillId="7" borderId="10" xfId="0" applyFont="1" applyFill="1" applyBorder="1" applyAlignment="1">
      <alignment horizontal="center" vertical="center" wrapText="1"/>
    </xf>
    <xf numFmtId="0" fontId="37" fillId="10" borderId="17" xfId="0" applyFont="1" applyFill="1" applyBorder="1" applyAlignment="1">
      <alignment horizontal="center" vertical="center" wrapText="1"/>
    </xf>
    <xf numFmtId="0" fontId="37" fillId="10" borderId="11" xfId="0" applyFont="1" applyFill="1" applyBorder="1" applyAlignment="1">
      <alignment horizontal="center" vertical="center" wrapText="1"/>
    </xf>
    <xf numFmtId="0" fontId="37" fillId="10" borderId="20" xfId="0" applyFont="1" applyFill="1" applyBorder="1" applyAlignment="1">
      <alignment horizontal="center" vertical="center" wrapText="1"/>
    </xf>
    <xf numFmtId="0" fontId="58" fillId="10" borderId="2" xfId="0" applyFont="1" applyFill="1" applyBorder="1" applyAlignment="1">
      <alignment horizontal="center" vertical="center" wrapText="1"/>
    </xf>
    <xf numFmtId="0" fontId="56" fillId="10" borderId="2" xfId="0" applyFont="1" applyFill="1" applyBorder="1" applyAlignment="1">
      <alignment horizontal="center" vertical="center" wrapText="1"/>
    </xf>
    <xf numFmtId="0" fontId="37" fillId="10" borderId="2" xfId="0" applyFont="1" applyFill="1" applyBorder="1" applyAlignment="1">
      <alignment horizontal="center" vertical="center" wrapText="1"/>
    </xf>
    <xf numFmtId="0" fontId="37" fillId="10" borderId="26" xfId="0" applyFont="1" applyFill="1" applyBorder="1" applyAlignment="1">
      <alignment horizontal="center" vertical="center" wrapText="1"/>
    </xf>
    <xf numFmtId="0" fontId="37" fillId="10" borderId="0" xfId="0" applyFont="1" applyFill="1" applyAlignment="1">
      <alignment horizontal="center" vertical="center" wrapText="1"/>
    </xf>
    <xf numFmtId="0" fontId="37" fillId="10" borderId="5" xfId="0" applyFont="1" applyFill="1" applyBorder="1" applyAlignment="1">
      <alignment horizontal="center" vertical="center" wrapText="1"/>
    </xf>
    <xf numFmtId="1" fontId="60" fillId="13" borderId="8" xfId="0" applyNumberFormat="1" applyFont="1" applyFill="1" applyBorder="1" applyAlignment="1">
      <alignment horizontal="center" vertical="center"/>
    </xf>
    <xf numFmtId="1" fontId="61" fillId="13" borderId="9" xfId="0" applyNumberFormat="1" applyFont="1" applyFill="1" applyBorder="1" applyAlignment="1">
      <alignment horizontal="center" vertical="center"/>
    </xf>
    <xf numFmtId="1" fontId="26" fillId="7" borderId="17" xfId="0" applyNumberFormat="1" applyFont="1" applyFill="1" applyBorder="1" applyAlignment="1">
      <alignment horizontal="center"/>
    </xf>
    <xf numFmtId="1" fontId="26" fillId="7" borderId="11" xfId="0" applyNumberFormat="1" applyFont="1" applyFill="1" applyBorder="1" applyAlignment="1">
      <alignment horizontal="center"/>
    </xf>
    <xf numFmtId="0" fontId="27" fillId="7" borderId="18" xfId="0" applyFont="1" applyFill="1" applyBorder="1" applyAlignment="1">
      <alignment horizontal="center" vertical="center" wrapText="1"/>
    </xf>
    <xf numFmtId="0" fontId="27" fillId="7" borderId="0" xfId="0" applyFont="1" applyFill="1" applyAlignment="1">
      <alignment horizontal="center" vertical="center" wrapText="1"/>
    </xf>
    <xf numFmtId="1" fontId="26" fillId="7" borderId="8" xfId="0" applyNumberFormat="1" applyFont="1" applyFill="1" applyBorder="1" applyAlignment="1">
      <alignment horizontal="center"/>
    </xf>
    <xf numFmtId="1" fontId="26" fillId="7" borderId="9" xfId="0" applyNumberFormat="1" applyFont="1" applyFill="1" applyBorder="1" applyAlignment="1">
      <alignment horizontal="center"/>
    </xf>
    <xf numFmtId="0" fontId="23" fillId="9" borderId="8" xfId="0" applyFont="1" applyFill="1" applyBorder="1" applyAlignment="1">
      <alignment horizontal="center" vertical="center" wrapText="1"/>
    </xf>
    <xf numFmtId="0" fontId="23" fillId="9" borderId="9" xfId="0" applyFont="1" applyFill="1" applyBorder="1" applyAlignment="1">
      <alignment horizontal="center" vertical="center" wrapText="1"/>
    </xf>
    <xf numFmtId="0" fontId="23" fillId="9" borderId="10" xfId="0" applyFont="1" applyFill="1" applyBorder="1" applyAlignment="1">
      <alignment horizontal="center" vertical="center" wrapText="1"/>
    </xf>
    <xf numFmtId="0" fontId="7" fillId="3" borderId="8" xfId="0" applyFont="1" applyFill="1" applyBorder="1" applyAlignment="1">
      <alignment horizontal="center" vertical="center" wrapText="1"/>
    </xf>
    <xf numFmtId="0" fontId="7" fillId="3" borderId="9" xfId="0" applyFont="1" applyFill="1" applyBorder="1" applyAlignment="1">
      <alignment horizontal="center" vertical="center" wrapText="1"/>
    </xf>
    <xf numFmtId="0" fontId="7" fillId="3" borderId="10" xfId="0" applyFont="1" applyFill="1" applyBorder="1" applyAlignment="1">
      <alignment horizontal="center" vertical="center" wrapText="1"/>
    </xf>
    <xf numFmtId="0" fontId="7" fillId="3" borderId="17" xfId="0" applyFont="1" applyFill="1" applyBorder="1" applyAlignment="1">
      <alignment horizontal="center" vertical="center" wrapText="1"/>
    </xf>
    <xf numFmtId="0" fontId="7" fillId="3" borderId="15" xfId="0" applyFont="1" applyFill="1" applyBorder="1" applyAlignment="1">
      <alignment horizontal="center" vertical="center" wrapText="1"/>
    </xf>
    <xf numFmtId="0" fontId="25" fillId="9" borderId="8" xfId="0" applyFont="1" applyFill="1" applyBorder="1" applyAlignment="1">
      <alignment horizontal="center" vertical="center" wrapText="1"/>
    </xf>
    <xf numFmtId="0" fontId="25" fillId="9" borderId="9" xfId="0" applyFont="1" applyFill="1" applyBorder="1" applyAlignment="1">
      <alignment horizontal="center" vertical="center" wrapText="1"/>
    </xf>
    <xf numFmtId="0" fontId="25" fillId="9" borderId="10" xfId="0" applyFont="1" applyFill="1" applyBorder="1" applyAlignment="1">
      <alignment horizontal="center" vertical="center" wrapText="1"/>
    </xf>
    <xf numFmtId="0" fontId="52" fillId="12" borderId="8" xfId="0" applyFont="1" applyFill="1" applyBorder="1" applyAlignment="1">
      <alignment horizontal="center" vertical="center" wrapText="1"/>
    </xf>
    <xf numFmtId="0" fontId="52" fillId="12" borderId="9" xfId="0" applyFont="1" applyFill="1" applyBorder="1" applyAlignment="1">
      <alignment horizontal="center" vertical="center" wrapText="1"/>
    </xf>
    <xf numFmtId="0" fontId="52" fillId="12" borderId="10" xfId="0" applyFont="1" applyFill="1" applyBorder="1" applyAlignment="1">
      <alignment horizontal="center" vertical="center" wrapText="1"/>
    </xf>
    <xf numFmtId="0" fontId="71" fillId="7" borderId="8" xfId="0" applyFont="1" applyFill="1" applyBorder="1" applyAlignment="1">
      <alignment horizontal="center"/>
    </xf>
    <xf numFmtId="0" fontId="71" fillId="7" borderId="9" xfId="0" applyFont="1" applyFill="1" applyBorder="1" applyAlignment="1">
      <alignment horizontal="center"/>
    </xf>
    <xf numFmtId="0" fontId="71" fillId="7" borderId="10" xfId="0" applyFont="1" applyFill="1" applyBorder="1" applyAlignment="1">
      <alignment horizontal="center"/>
    </xf>
    <xf numFmtId="0" fontId="74" fillId="15" borderId="2" xfId="0" applyFont="1" applyFill="1" applyBorder="1" applyAlignment="1">
      <alignment horizontal="left" vertical="center" wrapText="1"/>
    </xf>
    <xf numFmtId="166" fontId="5" fillId="15" borderId="2" xfId="0" applyNumberFormat="1" applyFont="1" applyFill="1" applyBorder="1" applyAlignment="1">
      <alignment horizontal="center" vertical="center"/>
    </xf>
    <xf numFmtId="0" fontId="74" fillId="15" borderId="2" xfId="0" applyFont="1" applyFill="1" applyBorder="1" applyAlignment="1">
      <alignment vertical="center" wrapText="1"/>
    </xf>
    <xf numFmtId="0" fontId="7" fillId="3" borderId="11" xfId="0" applyFont="1" applyFill="1" applyBorder="1" applyAlignment="1">
      <alignment horizontal="center" vertical="center" wrapText="1"/>
    </xf>
    <xf numFmtId="0" fontId="74" fillId="15" borderId="9" xfId="0" applyFont="1" applyFill="1" applyBorder="1" applyAlignment="1">
      <alignment horizontal="left" vertical="center" wrapText="1"/>
    </xf>
    <xf numFmtId="0" fontId="74" fillId="15" borderId="9" xfId="0" applyFont="1" applyFill="1" applyBorder="1" applyAlignment="1">
      <alignment vertical="center" wrapText="1"/>
    </xf>
  </cellXfs>
  <cellStyles count="6">
    <cellStyle name="Гиперссылка" xfId="5" builtinId="8"/>
    <cellStyle name="Обычный" xfId="0" builtinId="0"/>
    <cellStyle name="Обычный 2" xfId="2" xr:uid="{00000000-0005-0000-0000-000002000000}"/>
    <cellStyle name="Обычный 2 2" xfId="4" xr:uid="{00000000-0005-0000-0000-000003000000}"/>
    <cellStyle name="Обычный 3" xfId="3" xr:uid="{00000000-0005-0000-0000-000004000000}"/>
    <cellStyle name="Обычный_Лист1" xfId="1" xr:uid="{00000000-0005-0000-0000-000005000000}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17.jpeg"/><Relationship Id="rId1" Type="http://schemas.openxmlformats.org/officeDocument/2006/relationships/image" Target="../media/image3.jpeg"/><Relationship Id="rId5" Type="http://schemas.openxmlformats.org/officeDocument/2006/relationships/image" Target="../media/image18.jpeg"/><Relationship Id="rId4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jpeg"/><Relationship Id="rId13" Type="http://schemas.openxmlformats.org/officeDocument/2006/relationships/image" Target="../media/image31.png"/><Relationship Id="rId18" Type="http://schemas.openxmlformats.org/officeDocument/2006/relationships/image" Target="../media/image36.jpeg"/><Relationship Id="rId26" Type="http://schemas.openxmlformats.org/officeDocument/2006/relationships/image" Target="../media/image44.png"/><Relationship Id="rId39" Type="http://schemas.openxmlformats.org/officeDocument/2006/relationships/image" Target="../media/image57.png"/><Relationship Id="rId3" Type="http://schemas.openxmlformats.org/officeDocument/2006/relationships/image" Target="../media/image21.emf"/><Relationship Id="rId21" Type="http://schemas.openxmlformats.org/officeDocument/2006/relationships/image" Target="../media/image39.png"/><Relationship Id="rId34" Type="http://schemas.openxmlformats.org/officeDocument/2006/relationships/image" Target="../media/image52.png"/><Relationship Id="rId7" Type="http://schemas.openxmlformats.org/officeDocument/2006/relationships/image" Target="../media/image25.jpeg"/><Relationship Id="rId12" Type="http://schemas.openxmlformats.org/officeDocument/2006/relationships/image" Target="../media/image30.png"/><Relationship Id="rId17" Type="http://schemas.openxmlformats.org/officeDocument/2006/relationships/image" Target="../media/image35.jpeg"/><Relationship Id="rId25" Type="http://schemas.openxmlformats.org/officeDocument/2006/relationships/image" Target="../media/image43.png"/><Relationship Id="rId33" Type="http://schemas.openxmlformats.org/officeDocument/2006/relationships/image" Target="../media/image51.png"/><Relationship Id="rId38" Type="http://schemas.openxmlformats.org/officeDocument/2006/relationships/image" Target="../media/image56.png"/><Relationship Id="rId2" Type="http://schemas.openxmlformats.org/officeDocument/2006/relationships/image" Target="../media/image20.emf"/><Relationship Id="rId16" Type="http://schemas.openxmlformats.org/officeDocument/2006/relationships/image" Target="../media/image34.png"/><Relationship Id="rId20" Type="http://schemas.openxmlformats.org/officeDocument/2006/relationships/image" Target="../media/image38.png"/><Relationship Id="rId29" Type="http://schemas.openxmlformats.org/officeDocument/2006/relationships/image" Target="../media/image47.png"/><Relationship Id="rId41" Type="http://schemas.openxmlformats.org/officeDocument/2006/relationships/image" Target="../media/image59.jpeg"/><Relationship Id="rId1" Type="http://schemas.openxmlformats.org/officeDocument/2006/relationships/image" Target="../media/image19.emf"/><Relationship Id="rId6" Type="http://schemas.openxmlformats.org/officeDocument/2006/relationships/image" Target="../media/image24.jpeg"/><Relationship Id="rId11" Type="http://schemas.openxmlformats.org/officeDocument/2006/relationships/image" Target="../media/image29.jpeg"/><Relationship Id="rId24" Type="http://schemas.openxmlformats.org/officeDocument/2006/relationships/image" Target="../media/image42.jpeg"/><Relationship Id="rId32" Type="http://schemas.openxmlformats.org/officeDocument/2006/relationships/image" Target="../media/image50.png"/><Relationship Id="rId37" Type="http://schemas.openxmlformats.org/officeDocument/2006/relationships/image" Target="../media/image55.png"/><Relationship Id="rId40" Type="http://schemas.openxmlformats.org/officeDocument/2006/relationships/image" Target="../media/image58.png"/><Relationship Id="rId5" Type="http://schemas.openxmlformats.org/officeDocument/2006/relationships/image" Target="../media/image23.jpeg"/><Relationship Id="rId15" Type="http://schemas.openxmlformats.org/officeDocument/2006/relationships/image" Target="../media/image33.png"/><Relationship Id="rId23" Type="http://schemas.openxmlformats.org/officeDocument/2006/relationships/image" Target="../media/image41.png"/><Relationship Id="rId28" Type="http://schemas.openxmlformats.org/officeDocument/2006/relationships/image" Target="../media/image46.png"/><Relationship Id="rId36" Type="http://schemas.openxmlformats.org/officeDocument/2006/relationships/image" Target="../media/image54.png"/><Relationship Id="rId10" Type="http://schemas.openxmlformats.org/officeDocument/2006/relationships/image" Target="../media/image28.jpeg"/><Relationship Id="rId19" Type="http://schemas.openxmlformats.org/officeDocument/2006/relationships/image" Target="../media/image37.emf"/><Relationship Id="rId31" Type="http://schemas.openxmlformats.org/officeDocument/2006/relationships/image" Target="../media/image49.png"/><Relationship Id="rId4" Type="http://schemas.openxmlformats.org/officeDocument/2006/relationships/image" Target="../media/image22.emf"/><Relationship Id="rId9" Type="http://schemas.openxmlformats.org/officeDocument/2006/relationships/image" Target="../media/image27.jpeg"/><Relationship Id="rId14" Type="http://schemas.openxmlformats.org/officeDocument/2006/relationships/image" Target="../media/image32.png"/><Relationship Id="rId22" Type="http://schemas.openxmlformats.org/officeDocument/2006/relationships/image" Target="../media/image40.png"/><Relationship Id="rId27" Type="http://schemas.openxmlformats.org/officeDocument/2006/relationships/image" Target="../media/image45.png"/><Relationship Id="rId30" Type="http://schemas.openxmlformats.org/officeDocument/2006/relationships/image" Target="../media/image48.png"/><Relationship Id="rId35" Type="http://schemas.openxmlformats.org/officeDocument/2006/relationships/image" Target="../media/image5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jpeg"/><Relationship Id="rId7" Type="http://schemas.openxmlformats.org/officeDocument/2006/relationships/image" Target="../media/image66.jpeg"/><Relationship Id="rId2" Type="http://schemas.openxmlformats.org/officeDocument/2006/relationships/image" Target="../media/image61.jpeg"/><Relationship Id="rId1" Type="http://schemas.openxmlformats.org/officeDocument/2006/relationships/image" Target="../media/image60.jpeg"/><Relationship Id="rId6" Type="http://schemas.openxmlformats.org/officeDocument/2006/relationships/image" Target="../media/image65.jpeg"/><Relationship Id="rId5" Type="http://schemas.openxmlformats.org/officeDocument/2006/relationships/image" Target="../media/image64.jpeg"/><Relationship Id="rId4" Type="http://schemas.openxmlformats.org/officeDocument/2006/relationships/image" Target="../media/image6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72940</xdr:colOff>
      <xdr:row>27</xdr:row>
      <xdr:rowOff>0</xdr:rowOff>
    </xdr:from>
    <xdr:to>
      <xdr:col>2</xdr:col>
      <xdr:colOff>1176618</xdr:colOff>
      <xdr:row>27</xdr:row>
      <xdr:rowOff>0</xdr:rowOff>
    </xdr:to>
    <xdr:pic>
      <xdr:nvPicPr>
        <xdr:cNvPr id="96" name="Рисунок 178">
          <a:extLst>
            <a:ext uri="{FF2B5EF4-FFF2-40B4-BE49-F238E27FC236}">
              <a16:creationId xmlns:a16="http://schemas.microsoft.com/office/drawing/2014/main" id="{00000000-0008-0000-03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1146" y="25333837"/>
          <a:ext cx="1103678" cy="1011192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808080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304800</xdr:colOff>
      <xdr:row>27</xdr:row>
      <xdr:rowOff>187452</xdr:rowOff>
    </xdr:to>
    <xdr:sp macro="" textlink="">
      <xdr:nvSpPr>
        <xdr:cNvPr id="105" name="AutoShape 2" descr="mailbox://D:/%EF%EE%F7%F2%E0/pop.yandex.ru/Inbox?number=1450752119&amp;part=1.2&amp;type=image/jpeg&amp;filename=%D0%9A%D0%BE%D1%80%D0%B7%D0%B8%D0%BD%D0%BE%D1%87%D0%BA%D0%B0%20%D1%81%20%D0%B2%D0%B5%D1%82%D1%87%D0%B8%D0%BD%D0%BE%D0%B9%20%D0%B8%20%D1%81%D1%8B%D1%80%D0%BE%D0%BC.JPG">
          <a:extLst>
            <a:ext uri="{FF2B5EF4-FFF2-40B4-BE49-F238E27FC236}">
              <a16:creationId xmlns:a16="http://schemas.microsoft.com/office/drawing/2014/main" id="{00000000-0008-0000-0300-000069000000}"/>
            </a:ext>
          </a:extLst>
        </xdr:cNvPr>
        <xdr:cNvSpPr>
          <a:spLocks noChangeAspect="1" noChangeArrowheads="1"/>
        </xdr:cNvSpPr>
      </xdr:nvSpPr>
      <xdr:spPr bwMode="auto">
        <a:xfrm>
          <a:off x="4152900" y="28289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54430</xdr:colOff>
      <xdr:row>22</xdr:row>
      <xdr:rowOff>68034</xdr:rowOff>
    </xdr:from>
    <xdr:to>
      <xdr:col>2</xdr:col>
      <xdr:colOff>1209540</xdr:colOff>
      <xdr:row>22</xdr:row>
      <xdr:rowOff>1197427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58144" y="23281820"/>
          <a:ext cx="1155110" cy="1129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68038</xdr:colOff>
      <xdr:row>4</xdr:row>
      <xdr:rowOff>244929</xdr:rowOff>
    </xdr:from>
    <xdr:to>
      <xdr:col>2</xdr:col>
      <xdr:colOff>1211036</xdr:colOff>
      <xdr:row>4</xdr:row>
      <xdr:rowOff>1056805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2" y="1741715"/>
          <a:ext cx="1142998" cy="811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40823</xdr:colOff>
      <xdr:row>8</xdr:row>
      <xdr:rowOff>204107</xdr:rowOff>
    </xdr:from>
    <xdr:to>
      <xdr:col>2</xdr:col>
      <xdr:colOff>1204601</xdr:colOff>
      <xdr:row>8</xdr:row>
      <xdr:rowOff>1061358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4537" y="4340678"/>
          <a:ext cx="1163778" cy="8572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27214</xdr:colOff>
      <xdr:row>13</xdr:row>
      <xdr:rowOff>163285</xdr:rowOff>
    </xdr:from>
    <xdr:to>
      <xdr:col>2</xdr:col>
      <xdr:colOff>1211036</xdr:colOff>
      <xdr:row>13</xdr:row>
      <xdr:rowOff>1035301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28" y="6939642"/>
          <a:ext cx="1183822" cy="872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40822</xdr:colOff>
      <xdr:row>26</xdr:row>
      <xdr:rowOff>190498</xdr:rowOff>
    </xdr:from>
    <xdr:to>
      <xdr:col>2</xdr:col>
      <xdr:colOff>1177932</xdr:colOff>
      <xdr:row>26</xdr:row>
      <xdr:rowOff>1251857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1" y="34085891"/>
          <a:ext cx="1137110" cy="10613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40822</xdr:colOff>
      <xdr:row>7</xdr:row>
      <xdr:rowOff>68036</xdr:rowOff>
    </xdr:from>
    <xdr:to>
      <xdr:col>2</xdr:col>
      <xdr:colOff>1211036</xdr:colOff>
      <xdr:row>7</xdr:row>
      <xdr:rowOff>1233612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4536" y="2884715"/>
          <a:ext cx="1170214" cy="1165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27216</xdr:colOff>
      <xdr:row>11</xdr:row>
      <xdr:rowOff>27215</xdr:rowOff>
    </xdr:from>
    <xdr:to>
      <xdr:col>2</xdr:col>
      <xdr:colOff>1205406</xdr:colOff>
      <xdr:row>11</xdr:row>
      <xdr:rowOff>1224642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0930" y="5483679"/>
          <a:ext cx="1178190" cy="1197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68038</xdr:colOff>
      <xdr:row>3</xdr:row>
      <xdr:rowOff>244929</xdr:rowOff>
    </xdr:from>
    <xdr:ext cx="1142998" cy="811876"/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2" y="2041072"/>
          <a:ext cx="1142998" cy="811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54429</xdr:colOff>
      <xdr:row>6</xdr:row>
      <xdr:rowOff>217714</xdr:rowOff>
    </xdr:from>
    <xdr:to>
      <xdr:col>2</xdr:col>
      <xdr:colOff>1197427</xdr:colOff>
      <xdr:row>6</xdr:row>
      <xdr:rowOff>1029590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0" y="4354285"/>
          <a:ext cx="1142998" cy="811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27216</xdr:colOff>
      <xdr:row>12</xdr:row>
      <xdr:rowOff>27215</xdr:rowOff>
    </xdr:from>
    <xdr:ext cx="1178190" cy="1197427"/>
    <xdr:pic>
      <xdr:nvPicPr>
        <xdr:cNvPr id="63" name="Рисунок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4537" y="8123465"/>
          <a:ext cx="1178190" cy="1197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27214</xdr:colOff>
      <xdr:row>14</xdr:row>
      <xdr:rowOff>163285</xdr:rowOff>
    </xdr:from>
    <xdr:ext cx="1183822" cy="872016"/>
    <xdr:pic>
      <xdr:nvPicPr>
        <xdr:cNvPr id="66" name="Рисунок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4535" y="10899321"/>
          <a:ext cx="1183822" cy="872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81644</xdr:colOff>
      <xdr:row>10</xdr:row>
      <xdr:rowOff>272143</xdr:rowOff>
    </xdr:from>
    <xdr:to>
      <xdr:col>2</xdr:col>
      <xdr:colOff>1215598</xdr:colOff>
      <xdr:row>10</xdr:row>
      <xdr:rowOff>1131754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598965" y="9688286"/>
          <a:ext cx="1133954" cy="859611"/>
        </a:xfrm>
        <a:prstGeom prst="rect">
          <a:avLst/>
        </a:prstGeom>
      </xdr:spPr>
    </xdr:pic>
    <xdr:clientData/>
  </xdr:twoCellAnchor>
  <xdr:twoCellAnchor editAs="oneCell">
    <xdr:from>
      <xdr:col>2</xdr:col>
      <xdr:colOff>54429</xdr:colOff>
      <xdr:row>9</xdr:row>
      <xdr:rowOff>108857</xdr:rowOff>
    </xdr:from>
    <xdr:to>
      <xdr:col>2</xdr:col>
      <xdr:colOff>1145708</xdr:colOff>
      <xdr:row>9</xdr:row>
      <xdr:rowOff>1194039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2571750" y="8205107"/>
          <a:ext cx="1091279" cy="1085182"/>
        </a:xfrm>
        <a:prstGeom prst="rect">
          <a:avLst/>
        </a:prstGeom>
      </xdr:spPr>
    </xdr:pic>
    <xdr:clientData/>
  </xdr:twoCellAnchor>
  <xdr:twoCellAnchor editAs="oneCell">
    <xdr:from>
      <xdr:col>2</xdr:col>
      <xdr:colOff>27216</xdr:colOff>
      <xdr:row>15</xdr:row>
      <xdr:rowOff>149680</xdr:rowOff>
    </xdr:from>
    <xdr:to>
      <xdr:col>2</xdr:col>
      <xdr:colOff>1214971</xdr:colOff>
      <xdr:row>15</xdr:row>
      <xdr:rowOff>1006930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4537" y="18805073"/>
          <a:ext cx="118775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40823</xdr:colOff>
      <xdr:row>22</xdr:row>
      <xdr:rowOff>1319892</xdr:rowOff>
    </xdr:from>
    <xdr:ext cx="1155110" cy="1129393"/>
    <xdr:pic>
      <xdr:nvPicPr>
        <xdr:cNvPr id="68" name="Рисунок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2" y="28779106"/>
          <a:ext cx="1155110" cy="1129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68036</xdr:colOff>
      <xdr:row>5</xdr:row>
      <xdr:rowOff>231321</xdr:rowOff>
    </xdr:from>
    <xdr:to>
      <xdr:col>2</xdr:col>
      <xdr:colOff>1211034</xdr:colOff>
      <xdr:row>5</xdr:row>
      <xdr:rowOff>1043197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8D7B0C26-1728-4B37-97E3-21562DCB81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82636" y="4365171"/>
          <a:ext cx="1142998" cy="811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27216</xdr:colOff>
      <xdr:row>17</xdr:row>
      <xdr:rowOff>108857</xdr:rowOff>
    </xdr:from>
    <xdr:to>
      <xdr:col>2</xdr:col>
      <xdr:colOff>1183822</xdr:colOff>
      <xdr:row>17</xdr:row>
      <xdr:rowOff>966107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F33BE5F6-CE14-478A-96AE-571AEAC5C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44537" y="21240750"/>
          <a:ext cx="1156606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81644</xdr:colOff>
      <xdr:row>18</xdr:row>
      <xdr:rowOff>68036</xdr:rowOff>
    </xdr:from>
    <xdr:to>
      <xdr:col>3</xdr:col>
      <xdr:colOff>27216</xdr:colOff>
      <xdr:row>18</xdr:row>
      <xdr:rowOff>1266594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D1543636-907C-45A2-BA63-E58852905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598965" y="22342929"/>
          <a:ext cx="1183822" cy="1198558"/>
        </a:xfrm>
        <a:prstGeom prst="rect">
          <a:avLst/>
        </a:prstGeom>
      </xdr:spPr>
    </xdr:pic>
    <xdr:clientData/>
  </xdr:twoCellAnchor>
  <xdr:twoCellAnchor editAs="oneCell">
    <xdr:from>
      <xdr:col>2</xdr:col>
      <xdr:colOff>95254</xdr:colOff>
      <xdr:row>29</xdr:row>
      <xdr:rowOff>27213</xdr:rowOff>
    </xdr:from>
    <xdr:to>
      <xdr:col>2</xdr:col>
      <xdr:colOff>1102180</xdr:colOff>
      <xdr:row>29</xdr:row>
      <xdr:rowOff>1121081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441AD830-A53D-4E8D-B1A4-8B73639A9E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6683" y="36589606"/>
          <a:ext cx="1006926" cy="10938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40822</xdr:colOff>
      <xdr:row>25</xdr:row>
      <xdr:rowOff>40624</xdr:rowOff>
    </xdr:from>
    <xdr:to>
      <xdr:col>3</xdr:col>
      <xdr:colOff>17635</xdr:colOff>
      <xdr:row>25</xdr:row>
      <xdr:rowOff>1249788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28F55090-CC11-482F-818B-29B900319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555422" y="28634674"/>
          <a:ext cx="1215063" cy="1209164"/>
        </a:xfrm>
        <a:prstGeom prst="rect">
          <a:avLst/>
        </a:prstGeom>
      </xdr:spPr>
    </xdr:pic>
    <xdr:clientData/>
  </xdr:twoCellAnchor>
  <xdr:twoCellAnchor editAs="oneCell">
    <xdr:from>
      <xdr:col>2</xdr:col>
      <xdr:colOff>18553</xdr:colOff>
      <xdr:row>20</xdr:row>
      <xdr:rowOff>40821</xdr:rowOff>
    </xdr:from>
    <xdr:to>
      <xdr:col>2</xdr:col>
      <xdr:colOff>1191576</xdr:colOff>
      <xdr:row>20</xdr:row>
      <xdr:rowOff>993320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3154C65B-FD18-4E0C-AA55-A93B4F694F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5874" y="25173214"/>
          <a:ext cx="1173023" cy="952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68035</xdr:colOff>
      <xdr:row>2</xdr:row>
      <xdr:rowOff>272143</xdr:rowOff>
    </xdr:from>
    <xdr:ext cx="1142998" cy="811876"/>
    <xdr:pic>
      <xdr:nvPicPr>
        <xdr:cNvPr id="27" name="Рисунок 26">
          <a:extLst>
            <a:ext uri="{FF2B5EF4-FFF2-40B4-BE49-F238E27FC236}">
              <a16:creationId xmlns:a16="http://schemas.microsoft.com/office/drawing/2014/main" id="{2F660FD4-9BAF-49BD-A9A1-8C5D681B04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6460" y="1767568"/>
          <a:ext cx="1142998" cy="811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68038</xdr:colOff>
      <xdr:row>2</xdr:row>
      <xdr:rowOff>244929</xdr:rowOff>
    </xdr:from>
    <xdr:to>
      <xdr:col>2</xdr:col>
      <xdr:colOff>1211036</xdr:colOff>
      <xdr:row>2</xdr:row>
      <xdr:rowOff>1056805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3113" y="1740354"/>
          <a:ext cx="1142998" cy="811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13608</xdr:colOff>
      <xdr:row>3</xdr:row>
      <xdr:rowOff>204107</xdr:rowOff>
    </xdr:from>
    <xdr:to>
      <xdr:col>2</xdr:col>
      <xdr:colOff>1226630</xdr:colOff>
      <xdr:row>3</xdr:row>
      <xdr:rowOff>1047750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8683" y="3023507"/>
          <a:ext cx="1217105" cy="843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27214</xdr:colOff>
      <xdr:row>5</xdr:row>
      <xdr:rowOff>163285</xdr:rowOff>
    </xdr:from>
    <xdr:to>
      <xdr:col>2</xdr:col>
      <xdr:colOff>1211036</xdr:colOff>
      <xdr:row>5</xdr:row>
      <xdr:rowOff>1035301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2289" y="6954610"/>
          <a:ext cx="1183822" cy="872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54429</xdr:colOff>
      <xdr:row>7</xdr:row>
      <xdr:rowOff>163284</xdr:rowOff>
    </xdr:from>
    <xdr:to>
      <xdr:col>2</xdr:col>
      <xdr:colOff>1191539</xdr:colOff>
      <xdr:row>7</xdr:row>
      <xdr:rowOff>1224643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59504" y="33005484"/>
          <a:ext cx="1137110" cy="10613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-1</xdr:rowOff>
    </xdr:from>
    <xdr:to>
      <xdr:col>2</xdr:col>
      <xdr:colOff>1164576</xdr:colOff>
      <xdr:row>4</xdr:row>
      <xdr:rowOff>1170214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35B848BA-C2C4-4644-ABAB-14C8603578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3714" y="4259035"/>
          <a:ext cx="1164576" cy="11702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69757</xdr:colOff>
      <xdr:row>6</xdr:row>
      <xdr:rowOff>46523</xdr:rowOff>
    </xdr:from>
    <xdr:ext cx="855686" cy="793919"/>
    <xdr:pic>
      <xdr:nvPicPr>
        <xdr:cNvPr id="2" name="Рисунок 8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5610" y="3890141"/>
          <a:ext cx="855686" cy="7939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71141</xdr:colOff>
      <xdr:row>7</xdr:row>
      <xdr:rowOff>44427</xdr:rowOff>
    </xdr:from>
    <xdr:ext cx="791711" cy="785347"/>
    <xdr:pic>
      <xdr:nvPicPr>
        <xdr:cNvPr id="3" name="Рисунок 9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6994" y="4762103"/>
          <a:ext cx="791711" cy="7853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76405</xdr:colOff>
      <xdr:row>9</xdr:row>
      <xdr:rowOff>67407</xdr:rowOff>
    </xdr:from>
    <xdr:ext cx="877396" cy="761829"/>
    <xdr:pic>
      <xdr:nvPicPr>
        <xdr:cNvPr id="4" name="Рисунок 12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5330" y="40501032"/>
          <a:ext cx="877396" cy="7618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59755</xdr:colOff>
      <xdr:row>10</xdr:row>
      <xdr:rowOff>78695</xdr:rowOff>
    </xdr:from>
    <xdr:ext cx="859128" cy="716923"/>
    <xdr:pic>
      <xdr:nvPicPr>
        <xdr:cNvPr id="6" name="Рисунок 1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8680" y="42569720"/>
          <a:ext cx="859128" cy="7169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123604</xdr:colOff>
      <xdr:row>3</xdr:row>
      <xdr:rowOff>42616</xdr:rowOff>
    </xdr:from>
    <xdr:ext cx="807344" cy="753002"/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9457" y="1264057"/>
          <a:ext cx="807344" cy="753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56908</xdr:colOff>
      <xdr:row>4</xdr:row>
      <xdr:rowOff>32091</xdr:rowOff>
    </xdr:from>
    <xdr:ext cx="850769" cy="801032"/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2761" y="2127591"/>
          <a:ext cx="850769" cy="801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91734</xdr:colOff>
      <xdr:row>5</xdr:row>
      <xdr:rowOff>37132</xdr:rowOff>
    </xdr:from>
    <xdr:ext cx="804737" cy="803380"/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587" y="3006691"/>
          <a:ext cx="804737" cy="803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33618</xdr:colOff>
      <xdr:row>11</xdr:row>
      <xdr:rowOff>67236</xdr:rowOff>
    </xdr:from>
    <xdr:to>
      <xdr:col>2</xdr:col>
      <xdr:colOff>1030942</xdr:colOff>
      <xdr:row>11</xdr:row>
      <xdr:rowOff>784413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9471" y="9155207"/>
          <a:ext cx="997324" cy="717177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</xdr:col>
      <xdr:colOff>33059</xdr:colOff>
      <xdr:row>12</xdr:row>
      <xdr:rowOff>40902</xdr:rowOff>
    </xdr:from>
    <xdr:to>
      <xdr:col>2</xdr:col>
      <xdr:colOff>1064559</xdr:colOff>
      <xdr:row>12</xdr:row>
      <xdr:rowOff>837679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8912" y="10002931"/>
          <a:ext cx="1031500" cy="7967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41462</xdr:colOff>
      <xdr:row>13</xdr:row>
      <xdr:rowOff>69477</xdr:rowOff>
    </xdr:from>
    <xdr:to>
      <xdr:col>2</xdr:col>
      <xdr:colOff>1075766</xdr:colOff>
      <xdr:row>13</xdr:row>
      <xdr:rowOff>847744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315" y="10905565"/>
          <a:ext cx="1034304" cy="7782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26895</xdr:colOff>
      <xdr:row>8</xdr:row>
      <xdr:rowOff>41462</xdr:rowOff>
    </xdr:from>
    <xdr:to>
      <xdr:col>2</xdr:col>
      <xdr:colOff>1079691</xdr:colOff>
      <xdr:row>8</xdr:row>
      <xdr:rowOff>840442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2748" y="5633197"/>
          <a:ext cx="1052796" cy="798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67235</xdr:colOff>
      <xdr:row>14</xdr:row>
      <xdr:rowOff>33618</xdr:rowOff>
    </xdr:from>
    <xdr:to>
      <xdr:col>2</xdr:col>
      <xdr:colOff>1053352</xdr:colOff>
      <xdr:row>14</xdr:row>
      <xdr:rowOff>851647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3088" y="11743765"/>
          <a:ext cx="986117" cy="818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69757</xdr:colOff>
      <xdr:row>6</xdr:row>
      <xdr:rowOff>46523</xdr:rowOff>
    </xdr:from>
    <xdr:ext cx="855686" cy="793919"/>
    <xdr:pic>
      <xdr:nvPicPr>
        <xdr:cNvPr id="21" name="Рисунок 8">
          <a:extLst>
            <a:ext uri="{FF2B5EF4-FFF2-40B4-BE49-F238E27FC236}">
              <a16:creationId xmlns:a16="http://schemas.microsoft.com/office/drawing/2014/main" id="{0561369A-2EDF-4A45-B9E3-DA14E4F60A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9532" y="3894623"/>
          <a:ext cx="855686" cy="7939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71141</xdr:colOff>
      <xdr:row>7</xdr:row>
      <xdr:rowOff>44427</xdr:rowOff>
    </xdr:from>
    <xdr:ext cx="791711" cy="785347"/>
    <xdr:pic>
      <xdr:nvPicPr>
        <xdr:cNvPr id="22" name="Рисунок 9">
          <a:extLst>
            <a:ext uri="{FF2B5EF4-FFF2-40B4-BE49-F238E27FC236}">
              <a16:creationId xmlns:a16="http://schemas.microsoft.com/office/drawing/2014/main" id="{6743B276-6908-4F11-A31D-94E9ACE2C4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0916" y="4768827"/>
          <a:ext cx="791711" cy="7853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76405</xdr:colOff>
      <xdr:row>9</xdr:row>
      <xdr:rowOff>67407</xdr:rowOff>
    </xdr:from>
    <xdr:ext cx="877396" cy="761829"/>
    <xdr:pic>
      <xdr:nvPicPr>
        <xdr:cNvPr id="23" name="Рисунок 12">
          <a:extLst>
            <a:ext uri="{FF2B5EF4-FFF2-40B4-BE49-F238E27FC236}">
              <a16:creationId xmlns:a16="http://schemas.microsoft.com/office/drawing/2014/main" id="{FC85B0C4-E7F5-45D2-B044-14C4FDE8E0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6180" y="6544407"/>
          <a:ext cx="877396" cy="7618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59755</xdr:colOff>
      <xdr:row>10</xdr:row>
      <xdr:rowOff>78695</xdr:rowOff>
    </xdr:from>
    <xdr:ext cx="859128" cy="716923"/>
    <xdr:pic>
      <xdr:nvPicPr>
        <xdr:cNvPr id="24" name="Рисунок 15">
          <a:extLst>
            <a:ext uri="{FF2B5EF4-FFF2-40B4-BE49-F238E27FC236}">
              <a16:creationId xmlns:a16="http://schemas.microsoft.com/office/drawing/2014/main" id="{5FDA82BD-269D-4EE5-838D-8144B9ECA0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9530" y="7431995"/>
          <a:ext cx="859128" cy="7169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123604</xdr:colOff>
      <xdr:row>3</xdr:row>
      <xdr:rowOff>42616</xdr:rowOff>
    </xdr:from>
    <xdr:ext cx="807344" cy="753002"/>
    <xdr:pic>
      <xdr:nvPicPr>
        <xdr:cNvPr id="26" name="Рисунок 25">
          <a:extLst>
            <a:ext uri="{FF2B5EF4-FFF2-40B4-BE49-F238E27FC236}">
              <a16:creationId xmlns:a16="http://schemas.microsoft.com/office/drawing/2014/main" id="{672FDDB9-6A6B-4E3A-ACB4-EF31CC48B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379" y="1261816"/>
          <a:ext cx="807344" cy="753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56908</xdr:colOff>
      <xdr:row>4</xdr:row>
      <xdr:rowOff>32091</xdr:rowOff>
    </xdr:from>
    <xdr:ext cx="850769" cy="801032"/>
    <xdr:pic>
      <xdr:nvPicPr>
        <xdr:cNvPr id="27" name="Рисунок 26">
          <a:extLst>
            <a:ext uri="{FF2B5EF4-FFF2-40B4-BE49-F238E27FC236}">
              <a16:creationId xmlns:a16="http://schemas.microsoft.com/office/drawing/2014/main" id="{3B21FD23-CF3A-42DE-A286-1DBE41D91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6683" y="2127591"/>
          <a:ext cx="850769" cy="801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91734</xdr:colOff>
      <xdr:row>5</xdr:row>
      <xdr:rowOff>37132</xdr:rowOff>
    </xdr:from>
    <xdr:ext cx="804737" cy="803380"/>
    <xdr:pic>
      <xdr:nvPicPr>
        <xdr:cNvPr id="28" name="Рисунок 27">
          <a:extLst>
            <a:ext uri="{FF2B5EF4-FFF2-40B4-BE49-F238E27FC236}">
              <a16:creationId xmlns:a16="http://schemas.microsoft.com/office/drawing/2014/main" id="{4DBDD577-A558-4CCB-9E22-56B5C83D71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1509" y="3008932"/>
          <a:ext cx="804737" cy="803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33618</xdr:colOff>
      <xdr:row>11</xdr:row>
      <xdr:rowOff>67236</xdr:rowOff>
    </xdr:from>
    <xdr:to>
      <xdr:col>2</xdr:col>
      <xdr:colOff>1030942</xdr:colOff>
      <xdr:row>11</xdr:row>
      <xdr:rowOff>784413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18793433-4682-4DE6-9076-EF64EDB96D47}"/>
            </a:ext>
          </a:extLst>
        </xdr:cNvPr>
        <xdr:cNvPicPr/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3393" y="8296836"/>
          <a:ext cx="997324" cy="717177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</xdr:col>
      <xdr:colOff>33059</xdr:colOff>
      <xdr:row>12</xdr:row>
      <xdr:rowOff>40902</xdr:rowOff>
    </xdr:from>
    <xdr:to>
      <xdr:col>2</xdr:col>
      <xdr:colOff>1064559</xdr:colOff>
      <xdr:row>12</xdr:row>
      <xdr:rowOff>837679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9C42DD06-C7A9-49F1-8404-BD27415C0A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2834" y="9146802"/>
          <a:ext cx="1031500" cy="7967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41462</xdr:colOff>
      <xdr:row>13</xdr:row>
      <xdr:rowOff>69477</xdr:rowOff>
    </xdr:from>
    <xdr:to>
      <xdr:col>2</xdr:col>
      <xdr:colOff>1075766</xdr:colOff>
      <xdr:row>13</xdr:row>
      <xdr:rowOff>847744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FFD7D91D-03DE-44C7-B09E-6995FBE504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1237" y="10051677"/>
          <a:ext cx="1034304" cy="7782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26895</xdr:colOff>
      <xdr:row>8</xdr:row>
      <xdr:rowOff>41462</xdr:rowOff>
    </xdr:from>
    <xdr:to>
      <xdr:col>2</xdr:col>
      <xdr:colOff>1079691</xdr:colOff>
      <xdr:row>8</xdr:row>
      <xdr:rowOff>840442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DE69077B-6B1E-427A-A5AA-7AF341FCE0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6670" y="5642162"/>
          <a:ext cx="1052796" cy="798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60512</xdr:colOff>
      <xdr:row>19</xdr:row>
      <xdr:rowOff>39781</xdr:rowOff>
    </xdr:from>
    <xdr:to>
      <xdr:col>2</xdr:col>
      <xdr:colOff>1030941</xdr:colOff>
      <xdr:row>19</xdr:row>
      <xdr:rowOff>672353</xdr:rowOff>
    </xdr:to>
    <xdr:pic>
      <xdr:nvPicPr>
        <xdr:cNvPr id="33" name="Рисунок 4">
          <a:extLst>
            <a:ext uri="{FF2B5EF4-FFF2-40B4-BE49-F238E27FC236}">
              <a16:creationId xmlns:a16="http://schemas.microsoft.com/office/drawing/2014/main" id="{100A71C4-BB80-4EE3-AB2C-482DC6C410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0287" y="25890631"/>
          <a:ext cx="970429" cy="632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39782</xdr:colOff>
      <xdr:row>16</xdr:row>
      <xdr:rowOff>66115</xdr:rowOff>
    </xdr:from>
    <xdr:to>
      <xdr:col>2</xdr:col>
      <xdr:colOff>1064559</xdr:colOff>
      <xdr:row>16</xdr:row>
      <xdr:rowOff>683558</xdr:rowOff>
    </xdr:to>
    <xdr:pic>
      <xdr:nvPicPr>
        <xdr:cNvPr id="34" name="Рисунок 3">
          <a:extLst>
            <a:ext uri="{FF2B5EF4-FFF2-40B4-BE49-F238E27FC236}">
              <a16:creationId xmlns:a16="http://schemas.microsoft.com/office/drawing/2014/main" id="{16F9F08F-7D88-426D-A68D-8B53A423EC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9557" y="23716690"/>
          <a:ext cx="1024777" cy="6174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36419</xdr:colOff>
      <xdr:row>17</xdr:row>
      <xdr:rowOff>64993</xdr:rowOff>
    </xdr:from>
    <xdr:to>
      <xdr:col>2</xdr:col>
      <xdr:colOff>1053353</xdr:colOff>
      <xdr:row>17</xdr:row>
      <xdr:rowOff>705971</xdr:rowOff>
    </xdr:to>
    <xdr:pic>
      <xdr:nvPicPr>
        <xdr:cNvPr id="35" name="Рисунок 6">
          <a:extLst>
            <a:ext uri="{FF2B5EF4-FFF2-40B4-BE49-F238E27FC236}">
              <a16:creationId xmlns:a16="http://schemas.microsoft.com/office/drawing/2014/main" id="{FA8B3105-7E31-4668-9B99-CC5325E13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6194" y="24448993"/>
          <a:ext cx="1016934" cy="6409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35299</xdr:colOff>
      <xdr:row>18</xdr:row>
      <xdr:rowOff>29135</xdr:rowOff>
    </xdr:from>
    <xdr:to>
      <xdr:col>2</xdr:col>
      <xdr:colOff>1064558</xdr:colOff>
      <xdr:row>18</xdr:row>
      <xdr:rowOff>672353</xdr:rowOff>
    </xdr:to>
    <xdr:pic>
      <xdr:nvPicPr>
        <xdr:cNvPr id="36" name="Рисунок 2">
          <a:extLst>
            <a:ext uri="{FF2B5EF4-FFF2-40B4-BE49-F238E27FC236}">
              <a16:creationId xmlns:a16="http://schemas.microsoft.com/office/drawing/2014/main" id="{B2544175-9E47-4940-B325-F99E25D356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5074" y="25146560"/>
          <a:ext cx="1029259" cy="6432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67235</xdr:colOff>
      <xdr:row>14</xdr:row>
      <xdr:rowOff>33618</xdr:rowOff>
    </xdr:from>
    <xdr:to>
      <xdr:col>2</xdr:col>
      <xdr:colOff>1053352</xdr:colOff>
      <xdr:row>14</xdr:row>
      <xdr:rowOff>851647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1296EF4B-4C46-4A79-839A-1585382F86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7010" y="10892118"/>
          <a:ext cx="986117" cy="818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235324</xdr:colOff>
      <xdr:row>20</xdr:row>
      <xdr:rowOff>33618</xdr:rowOff>
    </xdr:from>
    <xdr:to>
      <xdr:col>2</xdr:col>
      <xdr:colOff>862854</xdr:colOff>
      <xdr:row>20</xdr:row>
      <xdr:rowOff>668076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8B57EB8-9D58-4813-945A-332A483AD7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1177" y="26490706"/>
          <a:ext cx="627530" cy="634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246533</xdr:colOff>
      <xdr:row>21</xdr:row>
      <xdr:rowOff>89648</xdr:rowOff>
    </xdr:from>
    <xdr:to>
      <xdr:col>2</xdr:col>
      <xdr:colOff>918882</xdr:colOff>
      <xdr:row>21</xdr:row>
      <xdr:rowOff>686240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27575835-BC1F-4FA4-9515-C6C4C40FF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2386" y="27275119"/>
          <a:ext cx="672349" cy="596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</xdr:colOff>
      <xdr:row>42</xdr:row>
      <xdr:rowOff>22411</xdr:rowOff>
    </xdr:from>
    <xdr:to>
      <xdr:col>2</xdr:col>
      <xdr:colOff>973742</xdr:colOff>
      <xdr:row>42</xdr:row>
      <xdr:rowOff>657224</xdr:rowOff>
    </xdr:to>
    <xdr:pic>
      <xdr:nvPicPr>
        <xdr:cNvPr id="85" name="Рисунок 84">
          <a:extLst>
            <a:ext uri="{FF2B5EF4-FFF2-40B4-BE49-F238E27FC236}">
              <a16:creationId xmlns:a16="http://schemas.microsoft.com/office/drawing/2014/main" id="{709A73E3-6187-4D19-9630-D80C043A1B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5854" y="29684382"/>
          <a:ext cx="973741" cy="6348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145677</xdr:colOff>
      <xdr:row>25</xdr:row>
      <xdr:rowOff>33618</xdr:rowOff>
    </xdr:from>
    <xdr:to>
      <xdr:col>2</xdr:col>
      <xdr:colOff>933736</xdr:colOff>
      <xdr:row>25</xdr:row>
      <xdr:rowOff>661147</xdr:rowOff>
    </xdr:to>
    <xdr:pic>
      <xdr:nvPicPr>
        <xdr:cNvPr id="86" name="Рисунок 85">
          <a:extLst>
            <a:ext uri="{FF2B5EF4-FFF2-40B4-BE49-F238E27FC236}">
              <a16:creationId xmlns:a16="http://schemas.microsoft.com/office/drawing/2014/main" id="{5DF563A9-A88D-4780-B435-BB69CB5FF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5452" y="17369118"/>
          <a:ext cx="788059" cy="627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67236</xdr:colOff>
      <xdr:row>26</xdr:row>
      <xdr:rowOff>78442</xdr:rowOff>
    </xdr:from>
    <xdr:to>
      <xdr:col>2</xdr:col>
      <xdr:colOff>997324</xdr:colOff>
      <xdr:row>26</xdr:row>
      <xdr:rowOff>685107</xdr:rowOff>
    </xdr:to>
    <xdr:pic>
      <xdr:nvPicPr>
        <xdr:cNvPr id="87" name="Рисунок 86">
          <a:extLst>
            <a:ext uri="{FF2B5EF4-FFF2-40B4-BE49-F238E27FC236}">
              <a16:creationId xmlns:a16="http://schemas.microsoft.com/office/drawing/2014/main" id="{67F42EB5-73F7-4151-802A-187FAD8BBC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7011" y="18137842"/>
          <a:ext cx="930088" cy="606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112059</xdr:colOff>
      <xdr:row>27</xdr:row>
      <xdr:rowOff>22412</xdr:rowOff>
    </xdr:from>
    <xdr:to>
      <xdr:col>2</xdr:col>
      <xdr:colOff>987106</xdr:colOff>
      <xdr:row>27</xdr:row>
      <xdr:rowOff>683558</xdr:rowOff>
    </xdr:to>
    <xdr:pic>
      <xdr:nvPicPr>
        <xdr:cNvPr id="88" name="Рисунок 87">
          <a:extLst>
            <a:ext uri="{FF2B5EF4-FFF2-40B4-BE49-F238E27FC236}">
              <a16:creationId xmlns:a16="http://schemas.microsoft.com/office/drawing/2014/main" id="{D71A0B8B-0DCF-4329-B9B6-2B0E5377EE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1834" y="18805712"/>
          <a:ext cx="875047" cy="6611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112059</xdr:colOff>
      <xdr:row>28</xdr:row>
      <xdr:rowOff>56029</xdr:rowOff>
    </xdr:from>
    <xdr:to>
      <xdr:col>2</xdr:col>
      <xdr:colOff>952499</xdr:colOff>
      <xdr:row>29</xdr:row>
      <xdr:rowOff>576</xdr:rowOff>
    </xdr:to>
    <xdr:pic>
      <xdr:nvPicPr>
        <xdr:cNvPr id="89" name="Рисунок 88">
          <a:extLst>
            <a:ext uri="{FF2B5EF4-FFF2-40B4-BE49-F238E27FC236}">
              <a16:creationId xmlns:a16="http://schemas.microsoft.com/office/drawing/2014/main" id="{B8D9BF8B-5E06-4A2B-B5CF-A20FBCB3E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1834" y="19563229"/>
          <a:ext cx="840440" cy="668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123264</xdr:colOff>
      <xdr:row>29</xdr:row>
      <xdr:rowOff>22413</xdr:rowOff>
    </xdr:from>
    <xdr:to>
      <xdr:col>2</xdr:col>
      <xdr:colOff>963705</xdr:colOff>
      <xdr:row>29</xdr:row>
      <xdr:rowOff>699245</xdr:rowOff>
    </xdr:to>
    <xdr:pic>
      <xdr:nvPicPr>
        <xdr:cNvPr id="90" name="Obraz 91">
          <a:extLst>
            <a:ext uri="{FF2B5EF4-FFF2-40B4-BE49-F238E27FC236}">
              <a16:creationId xmlns:a16="http://schemas.microsoft.com/office/drawing/2014/main" id="{9C8F327C-D523-47ED-8E87-D6A8491B88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039" y="20253513"/>
          <a:ext cx="840441" cy="67683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168089</xdr:colOff>
      <xdr:row>30</xdr:row>
      <xdr:rowOff>44825</xdr:rowOff>
    </xdr:from>
    <xdr:to>
      <xdr:col>2</xdr:col>
      <xdr:colOff>941295</xdr:colOff>
      <xdr:row>30</xdr:row>
      <xdr:rowOff>682077</xdr:rowOff>
    </xdr:to>
    <xdr:pic>
      <xdr:nvPicPr>
        <xdr:cNvPr id="91" name="Рисунок 90">
          <a:extLst>
            <a:ext uri="{FF2B5EF4-FFF2-40B4-BE49-F238E27FC236}">
              <a16:creationId xmlns:a16="http://schemas.microsoft.com/office/drawing/2014/main" id="{85E6DE1C-BFE8-47DF-8C5E-5264D5E4CE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7864" y="20999825"/>
          <a:ext cx="773206" cy="637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112059</xdr:colOff>
      <xdr:row>31</xdr:row>
      <xdr:rowOff>44823</xdr:rowOff>
    </xdr:from>
    <xdr:to>
      <xdr:col>2</xdr:col>
      <xdr:colOff>947948</xdr:colOff>
      <xdr:row>31</xdr:row>
      <xdr:rowOff>705970</xdr:rowOff>
    </xdr:to>
    <xdr:pic>
      <xdr:nvPicPr>
        <xdr:cNvPr id="92" name="Рисунок 91">
          <a:extLst>
            <a:ext uri="{FF2B5EF4-FFF2-40B4-BE49-F238E27FC236}">
              <a16:creationId xmlns:a16="http://schemas.microsoft.com/office/drawing/2014/main" id="{2BC48070-A93F-4DF8-8FC7-6793F8093D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1834" y="21723723"/>
          <a:ext cx="835889" cy="661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112059</xdr:colOff>
      <xdr:row>32</xdr:row>
      <xdr:rowOff>11206</xdr:rowOff>
    </xdr:from>
    <xdr:to>
      <xdr:col>2</xdr:col>
      <xdr:colOff>930088</xdr:colOff>
      <xdr:row>32</xdr:row>
      <xdr:rowOff>692894</xdr:rowOff>
    </xdr:to>
    <xdr:pic>
      <xdr:nvPicPr>
        <xdr:cNvPr id="93" name="Рисунок 92">
          <a:extLst>
            <a:ext uri="{FF2B5EF4-FFF2-40B4-BE49-F238E27FC236}">
              <a16:creationId xmlns:a16="http://schemas.microsoft.com/office/drawing/2014/main" id="{EEA7F599-F20D-4486-A9A5-DF3F4CD269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1834" y="22414006"/>
          <a:ext cx="818029" cy="681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168088</xdr:colOff>
      <xdr:row>33</xdr:row>
      <xdr:rowOff>56029</xdr:rowOff>
    </xdr:from>
    <xdr:to>
      <xdr:col>2</xdr:col>
      <xdr:colOff>907676</xdr:colOff>
      <xdr:row>33</xdr:row>
      <xdr:rowOff>677350</xdr:rowOff>
    </xdr:to>
    <xdr:pic>
      <xdr:nvPicPr>
        <xdr:cNvPr id="94" name="Рисунок 93">
          <a:extLst>
            <a:ext uri="{FF2B5EF4-FFF2-40B4-BE49-F238E27FC236}">
              <a16:creationId xmlns:a16="http://schemas.microsoft.com/office/drawing/2014/main" id="{B28C3272-DC88-4467-9897-82F1C1525A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7863" y="23182729"/>
          <a:ext cx="739588" cy="6213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56029</xdr:colOff>
      <xdr:row>34</xdr:row>
      <xdr:rowOff>33617</xdr:rowOff>
    </xdr:from>
    <xdr:to>
      <xdr:col>2</xdr:col>
      <xdr:colOff>896520</xdr:colOff>
      <xdr:row>34</xdr:row>
      <xdr:rowOff>694764</xdr:rowOff>
    </xdr:to>
    <xdr:pic>
      <xdr:nvPicPr>
        <xdr:cNvPr id="95" name="Рисунок 94">
          <a:extLst>
            <a:ext uri="{FF2B5EF4-FFF2-40B4-BE49-F238E27FC236}">
              <a16:creationId xmlns:a16="http://schemas.microsoft.com/office/drawing/2014/main" id="{CC2FFE35-9F2C-450D-A8E8-59B2F03C3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61882" y="23868529"/>
          <a:ext cx="840491" cy="661147"/>
        </a:xfrm>
        <a:prstGeom prst="rect">
          <a:avLst/>
        </a:prstGeom>
      </xdr:spPr>
    </xdr:pic>
    <xdr:clientData/>
  </xdr:twoCellAnchor>
  <xdr:twoCellAnchor editAs="oneCell">
    <xdr:from>
      <xdr:col>2</xdr:col>
      <xdr:colOff>156882</xdr:colOff>
      <xdr:row>36</xdr:row>
      <xdr:rowOff>56030</xdr:rowOff>
    </xdr:from>
    <xdr:to>
      <xdr:col>3</xdr:col>
      <xdr:colOff>78442</xdr:colOff>
      <xdr:row>36</xdr:row>
      <xdr:rowOff>717177</xdr:rowOff>
    </xdr:to>
    <xdr:pic>
      <xdr:nvPicPr>
        <xdr:cNvPr id="96" name="Рисунок 95">
          <a:extLst>
            <a:ext uri="{FF2B5EF4-FFF2-40B4-BE49-F238E27FC236}">
              <a16:creationId xmlns:a16="http://schemas.microsoft.com/office/drawing/2014/main" id="{51A7EAE2-A756-4567-BC7A-A3E4279C4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62735" y="25347706"/>
          <a:ext cx="1019736" cy="661147"/>
        </a:xfrm>
        <a:prstGeom prst="rect">
          <a:avLst/>
        </a:prstGeom>
      </xdr:spPr>
    </xdr:pic>
    <xdr:clientData/>
  </xdr:twoCellAnchor>
  <xdr:twoCellAnchor editAs="oneCell">
    <xdr:from>
      <xdr:col>2</xdr:col>
      <xdr:colOff>78441</xdr:colOff>
      <xdr:row>35</xdr:row>
      <xdr:rowOff>22412</xdr:rowOff>
    </xdr:from>
    <xdr:to>
      <xdr:col>2</xdr:col>
      <xdr:colOff>1042146</xdr:colOff>
      <xdr:row>35</xdr:row>
      <xdr:rowOff>705971</xdr:rowOff>
    </xdr:to>
    <xdr:pic>
      <xdr:nvPicPr>
        <xdr:cNvPr id="97" name="Рисунок 96">
          <a:extLst>
            <a:ext uri="{FF2B5EF4-FFF2-40B4-BE49-F238E27FC236}">
              <a16:creationId xmlns:a16="http://schemas.microsoft.com/office/drawing/2014/main" id="{49A92CC2-0088-4BF9-A017-16B0B29A9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084294" y="24585706"/>
          <a:ext cx="963705" cy="683559"/>
        </a:xfrm>
        <a:prstGeom prst="rect">
          <a:avLst/>
        </a:prstGeom>
      </xdr:spPr>
    </xdr:pic>
    <xdr:clientData/>
  </xdr:twoCellAnchor>
  <xdr:twoCellAnchor editAs="oneCell">
    <xdr:from>
      <xdr:col>2</xdr:col>
      <xdr:colOff>44825</xdr:colOff>
      <xdr:row>38</xdr:row>
      <xdr:rowOff>56030</xdr:rowOff>
    </xdr:from>
    <xdr:to>
      <xdr:col>2</xdr:col>
      <xdr:colOff>974913</xdr:colOff>
      <xdr:row>39</xdr:row>
      <xdr:rowOff>6950</xdr:rowOff>
    </xdr:to>
    <xdr:pic>
      <xdr:nvPicPr>
        <xdr:cNvPr id="98" name="Рисунок 97">
          <a:extLst>
            <a:ext uri="{FF2B5EF4-FFF2-40B4-BE49-F238E27FC236}">
              <a16:creationId xmlns:a16="http://schemas.microsoft.com/office/drawing/2014/main" id="{0F304E90-2E31-4E2C-AC8F-078ABC13B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50678" y="26804471"/>
          <a:ext cx="930088" cy="679302"/>
        </a:xfrm>
        <a:prstGeom prst="rect">
          <a:avLst/>
        </a:prstGeom>
      </xdr:spPr>
    </xdr:pic>
    <xdr:clientData/>
  </xdr:twoCellAnchor>
  <xdr:twoCellAnchor editAs="oneCell">
    <xdr:from>
      <xdr:col>2</xdr:col>
      <xdr:colOff>145678</xdr:colOff>
      <xdr:row>37</xdr:row>
      <xdr:rowOff>22413</xdr:rowOff>
    </xdr:from>
    <xdr:to>
      <xdr:col>2</xdr:col>
      <xdr:colOff>908854</xdr:colOff>
      <xdr:row>38</xdr:row>
      <xdr:rowOff>11205</xdr:rowOff>
    </xdr:to>
    <xdr:pic>
      <xdr:nvPicPr>
        <xdr:cNvPr id="99" name="Рисунок 98">
          <a:extLst>
            <a:ext uri="{FF2B5EF4-FFF2-40B4-BE49-F238E27FC236}">
              <a16:creationId xmlns:a16="http://schemas.microsoft.com/office/drawing/2014/main" id="{3F7D53DE-5DD1-41B7-9C1C-05B0E27B4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151531" y="26042472"/>
          <a:ext cx="763176" cy="717175"/>
        </a:xfrm>
        <a:prstGeom prst="rect">
          <a:avLst/>
        </a:prstGeom>
      </xdr:spPr>
    </xdr:pic>
    <xdr:clientData/>
  </xdr:twoCellAnchor>
  <xdr:twoCellAnchor editAs="oneCell">
    <xdr:from>
      <xdr:col>2</xdr:col>
      <xdr:colOff>44823</xdr:colOff>
      <xdr:row>39</xdr:row>
      <xdr:rowOff>112058</xdr:rowOff>
    </xdr:from>
    <xdr:to>
      <xdr:col>2</xdr:col>
      <xdr:colOff>1042147</xdr:colOff>
      <xdr:row>39</xdr:row>
      <xdr:rowOff>694763</xdr:rowOff>
    </xdr:to>
    <xdr:pic>
      <xdr:nvPicPr>
        <xdr:cNvPr id="100" name="Рисунок 99">
          <a:extLst>
            <a:ext uri="{FF2B5EF4-FFF2-40B4-BE49-F238E27FC236}">
              <a16:creationId xmlns:a16="http://schemas.microsoft.com/office/drawing/2014/main" id="{DE4DFB8B-74C9-4060-83A5-EDF99377D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50676" y="27588882"/>
          <a:ext cx="997324" cy="582705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</xdr:colOff>
      <xdr:row>43</xdr:row>
      <xdr:rowOff>11206</xdr:rowOff>
    </xdr:from>
    <xdr:to>
      <xdr:col>2</xdr:col>
      <xdr:colOff>952500</xdr:colOff>
      <xdr:row>44</xdr:row>
      <xdr:rowOff>44971</xdr:rowOff>
    </xdr:to>
    <xdr:pic>
      <xdr:nvPicPr>
        <xdr:cNvPr id="101" name="Рисунок 100">
          <a:extLst>
            <a:ext uri="{FF2B5EF4-FFF2-40B4-BE49-F238E27FC236}">
              <a16:creationId xmlns:a16="http://schemas.microsoft.com/office/drawing/2014/main" id="{1CCDA851-D7E7-4212-87BB-E32DB33B1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73088" y="30401559"/>
          <a:ext cx="885265" cy="762147"/>
        </a:xfrm>
        <a:prstGeom prst="rect">
          <a:avLst/>
        </a:prstGeom>
      </xdr:spPr>
    </xdr:pic>
    <xdr:clientData/>
  </xdr:twoCellAnchor>
  <xdr:twoCellAnchor editAs="oneCell">
    <xdr:from>
      <xdr:col>2</xdr:col>
      <xdr:colOff>156882</xdr:colOff>
      <xdr:row>44</xdr:row>
      <xdr:rowOff>67236</xdr:rowOff>
    </xdr:from>
    <xdr:to>
      <xdr:col>2</xdr:col>
      <xdr:colOff>963705</xdr:colOff>
      <xdr:row>44</xdr:row>
      <xdr:rowOff>665435</xdr:rowOff>
    </xdr:to>
    <xdr:pic>
      <xdr:nvPicPr>
        <xdr:cNvPr id="102" name="Рисунок 101">
          <a:extLst>
            <a:ext uri="{FF2B5EF4-FFF2-40B4-BE49-F238E27FC236}">
              <a16:creationId xmlns:a16="http://schemas.microsoft.com/office/drawing/2014/main" id="{4A33224B-6DD1-4B94-92CF-3E5548AE6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162735" y="31185971"/>
          <a:ext cx="806823" cy="598199"/>
        </a:xfrm>
        <a:prstGeom prst="rect">
          <a:avLst/>
        </a:prstGeom>
      </xdr:spPr>
    </xdr:pic>
    <xdr:clientData/>
  </xdr:twoCellAnchor>
  <xdr:twoCellAnchor editAs="oneCell">
    <xdr:from>
      <xdr:col>2</xdr:col>
      <xdr:colOff>112059</xdr:colOff>
      <xdr:row>45</xdr:row>
      <xdr:rowOff>56030</xdr:rowOff>
    </xdr:from>
    <xdr:to>
      <xdr:col>2</xdr:col>
      <xdr:colOff>1075765</xdr:colOff>
      <xdr:row>45</xdr:row>
      <xdr:rowOff>611399</xdr:rowOff>
    </xdr:to>
    <xdr:pic>
      <xdr:nvPicPr>
        <xdr:cNvPr id="103" name="Рисунок 102">
          <a:extLst>
            <a:ext uri="{FF2B5EF4-FFF2-40B4-BE49-F238E27FC236}">
              <a16:creationId xmlns:a16="http://schemas.microsoft.com/office/drawing/2014/main" id="{41284577-9148-4E20-9546-1E72BF4EC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117912" y="31903148"/>
          <a:ext cx="963706" cy="555369"/>
        </a:xfrm>
        <a:prstGeom prst="rect">
          <a:avLst/>
        </a:prstGeom>
      </xdr:spPr>
    </xdr:pic>
    <xdr:clientData/>
  </xdr:twoCellAnchor>
  <xdr:twoCellAnchor editAs="oneCell">
    <xdr:from>
      <xdr:col>2</xdr:col>
      <xdr:colOff>33618</xdr:colOff>
      <xdr:row>23</xdr:row>
      <xdr:rowOff>1</xdr:rowOff>
    </xdr:from>
    <xdr:to>
      <xdr:col>2</xdr:col>
      <xdr:colOff>1024084</xdr:colOff>
      <xdr:row>23</xdr:row>
      <xdr:rowOff>705971</xdr:rowOff>
    </xdr:to>
    <xdr:pic>
      <xdr:nvPicPr>
        <xdr:cNvPr id="104" name="Рисунок 103">
          <a:extLst>
            <a:ext uri="{FF2B5EF4-FFF2-40B4-BE49-F238E27FC236}">
              <a16:creationId xmlns:a16="http://schemas.microsoft.com/office/drawing/2014/main" id="{5B62B107-CF1F-4FAD-A8A1-1D6BDC176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039471" y="16551089"/>
          <a:ext cx="990466" cy="705970"/>
        </a:xfrm>
        <a:prstGeom prst="rect">
          <a:avLst/>
        </a:prstGeom>
      </xdr:spPr>
    </xdr:pic>
    <xdr:clientData/>
  </xdr:twoCellAnchor>
  <xdr:twoCellAnchor editAs="oneCell">
    <xdr:from>
      <xdr:col>2</xdr:col>
      <xdr:colOff>22413</xdr:colOff>
      <xdr:row>41</xdr:row>
      <xdr:rowOff>100853</xdr:rowOff>
    </xdr:from>
    <xdr:to>
      <xdr:col>2</xdr:col>
      <xdr:colOff>885265</xdr:colOff>
      <xdr:row>41</xdr:row>
      <xdr:rowOff>714624</xdr:rowOff>
    </xdr:to>
    <xdr:pic>
      <xdr:nvPicPr>
        <xdr:cNvPr id="105" name="Рисунок 104">
          <a:extLst>
            <a:ext uri="{FF2B5EF4-FFF2-40B4-BE49-F238E27FC236}">
              <a16:creationId xmlns:a16="http://schemas.microsoft.com/office/drawing/2014/main" id="{AB938BC0-10D0-435A-983A-10FAF2739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028266" y="29034441"/>
          <a:ext cx="862852" cy="613771"/>
        </a:xfrm>
        <a:prstGeom prst="rect">
          <a:avLst/>
        </a:prstGeom>
      </xdr:spPr>
    </xdr:pic>
    <xdr:clientData/>
  </xdr:twoCellAnchor>
  <xdr:twoCellAnchor editAs="oneCell">
    <xdr:from>
      <xdr:col>2</xdr:col>
      <xdr:colOff>56031</xdr:colOff>
      <xdr:row>40</xdr:row>
      <xdr:rowOff>22411</xdr:rowOff>
    </xdr:from>
    <xdr:to>
      <xdr:col>2</xdr:col>
      <xdr:colOff>1086971</xdr:colOff>
      <xdr:row>40</xdr:row>
      <xdr:rowOff>705970</xdr:rowOff>
    </xdr:to>
    <xdr:pic>
      <xdr:nvPicPr>
        <xdr:cNvPr id="106" name="Рисунок 105">
          <a:extLst>
            <a:ext uri="{FF2B5EF4-FFF2-40B4-BE49-F238E27FC236}">
              <a16:creationId xmlns:a16="http://schemas.microsoft.com/office/drawing/2014/main" id="{604E8B54-8464-447C-9A9C-6C0FE38E8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061884" y="28227617"/>
          <a:ext cx="1030940" cy="683559"/>
        </a:xfrm>
        <a:prstGeom prst="rect">
          <a:avLst/>
        </a:prstGeom>
      </xdr:spPr>
    </xdr:pic>
    <xdr:clientData/>
  </xdr:twoCellAnchor>
  <xdr:twoCellAnchor editAs="oneCell">
    <xdr:from>
      <xdr:col>2</xdr:col>
      <xdr:colOff>190499</xdr:colOff>
      <xdr:row>24</xdr:row>
      <xdr:rowOff>22411</xdr:rowOff>
    </xdr:from>
    <xdr:to>
      <xdr:col>2</xdr:col>
      <xdr:colOff>997323</xdr:colOff>
      <xdr:row>25</xdr:row>
      <xdr:rowOff>32978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52579A4F-D7B6-49A4-803B-A8B75EDFD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6352" y="17301882"/>
          <a:ext cx="806824" cy="80618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89647</xdr:colOff>
      <xdr:row>80</xdr:row>
      <xdr:rowOff>22411</xdr:rowOff>
    </xdr:from>
    <xdr:to>
      <xdr:col>2</xdr:col>
      <xdr:colOff>1524000</xdr:colOff>
      <xdr:row>81</xdr:row>
      <xdr:rowOff>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C35BD3C9-DB17-4763-8F5E-F7B8DE8B5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98676" y="20047323"/>
          <a:ext cx="1434353" cy="840442"/>
        </a:xfrm>
        <a:prstGeom prst="rect">
          <a:avLst/>
        </a:prstGeom>
      </xdr:spPr>
    </xdr:pic>
    <xdr:clientData/>
  </xdr:twoCellAnchor>
  <xdr:twoCellAnchor editAs="oneCell">
    <xdr:from>
      <xdr:col>2</xdr:col>
      <xdr:colOff>134471</xdr:colOff>
      <xdr:row>81</xdr:row>
      <xdr:rowOff>78441</xdr:rowOff>
    </xdr:from>
    <xdr:to>
      <xdr:col>2</xdr:col>
      <xdr:colOff>1423148</xdr:colOff>
      <xdr:row>81</xdr:row>
      <xdr:rowOff>821461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D4EF5E49-B1D5-421D-81AB-49A509875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3500" y="20966206"/>
          <a:ext cx="1288677" cy="743020"/>
        </a:xfrm>
        <a:prstGeom prst="rect">
          <a:avLst/>
        </a:prstGeom>
      </xdr:spPr>
    </xdr:pic>
    <xdr:clientData/>
  </xdr:twoCellAnchor>
  <xdr:twoCellAnchor editAs="oneCell">
    <xdr:from>
      <xdr:col>2</xdr:col>
      <xdr:colOff>134471</xdr:colOff>
      <xdr:row>83</xdr:row>
      <xdr:rowOff>11207</xdr:rowOff>
    </xdr:from>
    <xdr:to>
      <xdr:col>2</xdr:col>
      <xdr:colOff>1580029</xdr:colOff>
      <xdr:row>83</xdr:row>
      <xdr:rowOff>867834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B67F005F-6DE6-4F9F-9115-B58FD1F91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437965" y="22375036"/>
          <a:ext cx="856627" cy="1445558"/>
        </a:xfrm>
        <a:prstGeom prst="rect">
          <a:avLst/>
        </a:prstGeom>
      </xdr:spPr>
    </xdr:pic>
    <xdr:clientData/>
  </xdr:twoCellAnchor>
  <xdr:twoCellAnchor editAs="oneCell">
    <xdr:from>
      <xdr:col>2</xdr:col>
      <xdr:colOff>201706</xdr:colOff>
      <xdr:row>84</xdr:row>
      <xdr:rowOff>44823</xdr:rowOff>
    </xdr:from>
    <xdr:to>
      <xdr:col>2</xdr:col>
      <xdr:colOff>1524000</xdr:colOff>
      <xdr:row>84</xdr:row>
      <xdr:rowOff>863386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137AC102-3CFF-437A-991E-597B1754E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735" y="23588382"/>
          <a:ext cx="1322294" cy="818563"/>
        </a:xfrm>
        <a:prstGeom prst="rect">
          <a:avLst/>
        </a:prstGeom>
      </xdr:spPr>
    </xdr:pic>
    <xdr:clientData/>
  </xdr:twoCellAnchor>
  <xdr:twoCellAnchor editAs="oneCell">
    <xdr:from>
      <xdr:col>2</xdr:col>
      <xdr:colOff>201706</xdr:colOff>
      <xdr:row>85</xdr:row>
      <xdr:rowOff>11207</xdr:rowOff>
    </xdr:from>
    <xdr:to>
      <xdr:col>2</xdr:col>
      <xdr:colOff>1490384</xdr:colOff>
      <xdr:row>86</xdr:row>
      <xdr:rowOff>5362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90E19A62-6170-4E1E-AB7D-A22C81353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735" y="24440031"/>
          <a:ext cx="1288678" cy="879419"/>
        </a:xfrm>
        <a:prstGeom prst="rect">
          <a:avLst/>
        </a:prstGeom>
      </xdr:spPr>
    </xdr:pic>
    <xdr:clientData/>
  </xdr:twoCellAnchor>
  <xdr:twoCellAnchor editAs="oneCell">
    <xdr:from>
      <xdr:col>2</xdr:col>
      <xdr:colOff>145676</xdr:colOff>
      <xdr:row>87</xdr:row>
      <xdr:rowOff>11206</xdr:rowOff>
    </xdr:from>
    <xdr:to>
      <xdr:col>2</xdr:col>
      <xdr:colOff>1456764</xdr:colOff>
      <xdr:row>87</xdr:row>
      <xdr:rowOff>859456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4AB4154A-E1C1-4DD3-A7D2-6627B3D77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4705" y="26210559"/>
          <a:ext cx="1311088" cy="848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179294</xdr:colOff>
      <xdr:row>88</xdr:row>
      <xdr:rowOff>33618</xdr:rowOff>
    </xdr:from>
    <xdr:to>
      <xdr:col>2</xdr:col>
      <xdr:colOff>1389529</xdr:colOff>
      <xdr:row>88</xdr:row>
      <xdr:rowOff>774541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F226E843-AB82-46D1-87A6-E3AE5739A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8323" y="27118236"/>
          <a:ext cx="1210235" cy="74092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s://www.dessert-fantasy.ru/product/Pirozhnoe_Morkovnoe_mini-0.html" TargetMode="External"/><Relationship Id="rId117" Type="http://schemas.openxmlformats.org/officeDocument/2006/relationships/hyperlink" Target="https://dessert-fantasy.ru/product/Ekler_yagodnyj_65_gr_5_shtuk_v_kont_325_gr_14_DF.html" TargetMode="External"/><Relationship Id="rId21" Type="http://schemas.openxmlformats.org/officeDocument/2006/relationships/hyperlink" Target="https://www.dessert-fantasy.ru/product/Eklery_MINI_vanilnye_12_sht-0.html" TargetMode="External"/><Relationship Id="rId42" Type="http://schemas.openxmlformats.org/officeDocument/2006/relationships/hyperlink" Target="https://www.dessert-fantasy.ru/product/Pirozhnoe_Anna_Pavlova_096_kg12_shtuk_4.html" TargetMode="External"/><Relationship Id="rId47" Type="http://schemas.openxmlformats.org/officeDocument/2006/relationships/hyperlink" Target="https://www.dessert-fantasy.ru/product/Pirozhnoe_Mango-marakujya-0.html" TargetMode="External"/><Relationship Id="rId63" Type="http://schemas.openxmlformats.org/officeDocument/2006/relationships/hyperlink" Target="https://www.dessert-fantasy.ru/product/Tort__Chernyj_les.html" TargetMode="External"/><Relationship Id="rId68" Type="http://schemas.openxmlformats.org/officeDocument/2006/relationships/hyperlink" Target="https://www.dessert-fantasy.ru/product/Tort_Lesnye_yagody-0.html" TargetMode="External"/><Relationship Id="rId84" Type="http://schemas.openxmlformats.org/officeDocument/2006/relationships/hyperlink" Target="https://www.dessert-fantasy.ru/product/Chizkejk_shokoladnyj_20p-0.html" TargetMode="External"/><Relationship Id="rId89" Type="http://schemas.openxmlformats.org/officeDocument/2006/relationships/hyperlink" Target="https://www.dessert-fantasy.ru/product/Chizkejk_Kokosovyj__21_kg_16_p_4_DF.html" TargetMode="External"/><Relationship Id="rId112" Type="http://schemas.openxmlformats.org/officeDocument/2006/relationships/hyperlink" Target="https://dessert-fantasy.ru/product/Tort_Smetannik_1740_kg_12_porcij_4_DF.html" TargetMode="External"/><Relationship Id="rId16" Type="http://schemas.openxmlformats.org/officeDocument/2006/relationships/hyperlink" Target="https://www.dessert-fantasy.ru/product/Chizkejk_Vishnevyj_s_belym_shokoladom_Rossiya-0.html" TargetMode="External"/><Relationship Id="rId107" Type="http://schemas.openxmlformats.org/officeDocument/2006/relationships/hyperlink" Target="https://www.dessert-fantasy.ru/product/Vaflya_Lezhskaya_90g_36.html" TargetMode="External"/><Relationship Id="rId11" Type="http://schemas.openxmlformats.org/officeDocument/2006/relationships/hyperlink" Target="https://www.dessert-fantasy.ru/product/Chizkejk_malinovyj_-0.html" TargetMode="External"/><Relationship Id="rId32" Type="http://schemas.openxmlformats.org/officeDocument/2006/relationships/hyperlink" Target="https://www.dessert-fantasy.ru/product/Tartaletka_shokoladnaya_s_vishnej_9_p.html" TargetMode="External"/><Relationship Id="rId37" Type="http://schemas.openxmlformats.org/officeDocument/2006/relationships/hyperlink" Target="https://www.dessert-fantasy.ru/product/Pirozhnoe_Medovik-0.html" TargetMode="External"/><Relationship Id="rId53" Type="http://schemas.openxmlformats.org/officeDocument/2006/relationships/hyperlink" Target="https://www.dessert-fantasy.ru/product/Pirozhnoe_Grafskie_razvaliny-0.html" TargetMode="External"/><Relationship Id="rId58" Type="http://schemas.openxmlformats.org/officeDocument/2006/relationships/hyperlink" Target="https://www.dessert-fantasy.ru/product/Tort_brusnichnyj_s_belym_shokoladom_10_p-0.html" TargetMode="External"/><Relationship Id="rId74" Type="http://schemas.openxmlformats.org/officeDocument/2006/relationships/hyperlink" Target="https://www.dessert-fantasy.ru/product/Polufabrikat_pechene_Belyj_shokolad_i_klyukva_10625_kg_125_porcij_1.html" TargetMode="External"/><Relationship Id="rId79" Type="http://schemas.openxmlformats.org/officeDocument/2006/relationships/hyperlink" Target="https://www.dessert-fantasy.ru/product/Lezhskaya_saxarnaya_vaflya_36_kg_40.html" TargetMode="External"/><Relationship Id="rId102" Type="http://schemas.openxmlformats.org/officeDocument/2006/relationships/hyperlink" Target="https://www.dessert-fantasy.ru/product/Pirozhnoe_Fistashkovoe_s_malinoj_2835g42_sht_4.html" TargetMode="External"/><Relationship Id="rId123" Type="http://schemas.openxmlformats.org/officeDocument/2006/relationships/hyperlink" Target="https://www.dessert-fantasy.ru/product/Tort_Yagodno-Fruktovyj_miks-0.html" TargetMode="External"/><Relationship Id="rId128" Type="http://schemas.openxmlformats.org/officeDocument/2006/relationships/hyperlink" Target="https://www.dessert-fantasy.ru/product/Tort_Fistashkovyj_s_malinoj-0.html" TargetMode="External"/><Relationship Id="rId5" Type="http://schemas.openxmlformats.org/officeDocument/2006/relationships/hyperlink" Target="https://www.dessert-fantasy.ru/product/Chizkejk_shokoladnyj_20p-0.html" TargetMode="External"/><Relationship Id="rId90" Type="http://schemas.openxmlformats.org/officeDocument/2006/relationships/hyperlink" Target="https://www.dessert-fantasy.ru/product/ChK_Yablochno-karamelnyj__2560_kg_16_porcij_4_DF.html" TargetMode="External"/><Relationship Id="rId95" Type="http://schemas.openxmlformats.org/officeDocument/2006/relationships/hyperlink" Target="https://www.dessert-fantasy.ru/product/Pechene_Kokos-apelsin_70g_40.html" TargetMode="External"/><Relationship Id="rId19" Type="http://schemas.openxmlformats.org/officeDocument/2006/relationships/hyperlink" Target="https://www.dessert-fantasy.ru/product/Profitroli_s_shokoladom_i_fundukom_68_sht-0.html" TargetMode="External"/><Relationship Id="rId14" Type="http://schemas.openxmlformats.org/officeDocument/2006/relationships/hyperlink" Target="https://www.dessert-fantasy.ru/product/Chizkejk_Karamelnyj_2000g16_porcij_4.html" TargetMode="External"/><Relationship Id="rId22" Type="http://schemas.openxmlformats.org/officeDocument/2006/relationships/hyperlink" Target="https://www.dessert-fantasy.ru/product/Eklery_vanilnye-0.html" TargetMode="External"/><Relationship Id="rId27" Type="http://schemas.openxmlformats.org/officeDocument/2006/relationships/hyperlink" Target="https://www.dessert-fantasy.ru/product/Pirozhnoe_Smetannik_mini-0.html" TargetMode="External"/><Relationship Id="rId30" Type="http://schemas.openxmlformats.org/officeDocument/2006/relationships/hyperlink" Target="https://www.dessert-fantasy.ru/product/Tartaletka_Yagodnaya-0.html" TargetMode="External"/><Relationship Id="rId35" Type="http://schemas.openxmlformats.org/officeDocument/2006/relationships/hyperlink" Target="https://www.dessert-fantasy.ru/product/Tartaletka_karamelno-orexovaya-0.html" TargetMode="External"/><Relationship Id="rId43" Type="http://schemas.openxmlformats.org/officeDocument/2006/relationships/hyperlink" Target="https://www.dessert-fantasy.ru/product/Pirozhnoe_Karamelno-orexovoe-4.html" TargetMode="External"/><Relationship Id="rId48" Type="http://schemas.openxmlformats.org/officeDocument/2006/relationships/hyperlink" Target="https://www.dessert-fantasy.ru/product/Pirozhnoe_Fistashkovoe_s_malinoj-1.html" TargetMode="External"/><Relationship Id="rId56" Type="http://schemas.openxmlformats.org/officeDocument/2006/relationships/hyperlink" Target="https://www.dessert-fantasy.ru/product/Pirog_Karamelno-yablochnyj-0.html" TargetMode="External"/><Relationship Id="rId64" Type="http://schemas.openxmlformats.org/officeDocument/2006/relationships/hyperlink" Target="https://www.dessert-fantasy.ru/product/Pirog_Babushkin_tort.html" TargetMode="External"/><Relationship Id="rId69" Type="http://schemas.openxmlformats.org/officeDocument/2006/relationships/hyperlink" Target="https://www.dessert-fantasy.ru/product/Tort_Rikotta_s_grushej-0.html" TargetMode="External"/><Relationship Id="rId77" Type="http://schemas.openxmlformats.org/officeDocument/2006/relationships/hyperlink" Target="https://www.dessert-fantasy.ru/product/Tort_Pina-Kolada_2100_kg14_p4_DF.html" TargetMode="External"/><Relationship Id="rId100" Type="http://schemas.openxmlformats.org/officeDocument/2006/relationships/hyperlink" Target="https://www.dessert-fantasy.ru/product/Pechene_PF_Shokoladnaya_kroshka_0360kg_blok12sht30g_15.html" TargetMode="External"/><Relationship Id="rId105" Type="http://schemas.openxmlformats.org/officeDocument/2006/relationships/hyperlink" Target="https://dessert-fantasy.ru/product/Pirog_Bretonskij_yablochnyj__130_kg_10_porcij_4__DF.html" TargetMode="External"/><Relationship Id="rId113" Type="http://schemas.openxmlformats.org/officeDocument/2006/relationships/hyperlink" Target="https://dessert-fantasy.ru/product/Tartaletka_Malinovaya_828g9_shtuk_4.html" TargetMode="External"/><Relationship Id="rId118" Type="http://schemas.openxmlformats.org/officeDocument/2006/relationships/hyperlink" Target="https://www.dessert-fantasy.ru/product/Maffin_shokoladnyj__1120_kg_14_sht80gr_4_DF.html" TargetMode="External"/><Relationship Id="rId126" Type="http://schemas.openxmlformats.org/officeDocument/2006/relationships/hyperlink" Target="https://dessert-fantasy.ru/product/Tort__S_lesnymi_yagodami__216_kg_16p_4_DF.html" TargetMode="External"/><Relationship Id="rId8" Type="http://schemas.openxmlformats.org/officeDocument/2006/relationships/hyperlink" Target="https://www.dessert-fantasy.ru/product/Chizkejk_Assorti_Rossiya__.html" TargetMode="External"/><Relationship Id="rId51" Type="http://schemas.openxmlformats.org/officeDocument/2006/relationships/hyperlink" Target="https://www.dessert-fantasy.ru/product/Pirozhnoe_Sicilijskaya_kannolo-0.html" TargetMode="External"/><Relationship Id="rId72" Type="http://schemas.openxmlformats.org/officeDocument/2006/relationships/hyperlink" Target="https://www.dessert-fantasy.ru/product/Makaruny_Assorti_1-0.html" TargetMode="External"/><Relationship Id="rId80" Type="http://schemas.openxmlformats.org/officeDocument/2006/relationships/hyperlink" Target="https://www.dessert-fantasy.ru/product/Rulet_Fistashkovyj_168_kg_14_porcij_4_DF.html" TargetMode="External"/><Relationship Id="rId85" Type="http://schemas.openxmlformats.org/officeDocument/2006/relationships/hyperlink" Target="https://www.dessert-fantasy.ru/product/Chizkejk_Karamelnyj_Rossiya_20p.html" TargetMode="External"/><Relationship Id="rId93" Type="http://schemas.openxmlformats.org/officeDocument/2006/relationships/hyperlink" Target="https://www.dessert-fantasy.ru/product/Pechene_Gerkules_s_izyumom_70g__40.html" TargetMode="External"/><Relationship Id="rId98" Type="http://schemas.openxmlformats.org/officeDocument/2006/relationships/hyperlink" Target="https://www.dessert-fantasy.ru/product/Pechene_PF_Gerkules__s_izyumom_0360kg_blok_12sht30g_15.html" TargetMode="External"/><Relationship Id="rId121" Type="http://schemas.openxmlformats.org/officeDocument/2006/relationships/hyperlink" Target="https://www.dessert-fantasy.ru/product/Chizkejk_Tri_shokolada_Black_Jack_2880_g16_porcij_4.html" TargetMode="External"/><Relationship Id="rId3" Type="http://schemas.openxmlformats.org/officeDocument/2006/relationships/hyperlink" Target="https://www.dessert-fantasy.ru/product/Chizkejk_malinovyj_-0.html" TargetMode="External"/><Relationship Id="rId12" Type="http://schemas.openxmlformats.org/officeDocument/2006/relationships/hyperlink" Target="https://www.dessert-fantasy.ru/product/Chizkejk_Klubnichnyj_2000g16_porcij_4.html" TargetMode="External"/><Relationship Id="rId17" Type="http://schemas.openxmlformats.org/officeDocument/2006/relationships/hyperlink" Target="https://www.dessert-fantasy.ru/product/Chizkejk_Neboskryob_3000g14_porcij_4.html" TargetMode="External"/><Relationship Id="rId25" Type="http://schemas.openxmlformats.org/officeDocument/2006/relationships/hyperlink" Target="https://www.dessert-fantasy.ru/product/Pirozhnoe_MINI_Karamelno-orexovoe-0.html" TargetMode="External"/><Relationship Id="rId33" Type="http://schemas.openxmlformats.org/officeDocument/2006/relationships/hyperlink" Target="https://www.dessert-fantasy.ru/product/Tartaletka_limonnaya_s_merengoj-0.html" TargetMode="External"/><Relationship Id="rId38" Type="http://schemas.openxmlformats.org/officeDocument/2006/relationships/hyperlink" Target="https://www.dessert-fantasy.ru/product/Bolshie_vanilnye_eklery-0.html" TargetMode="External"/><Relationship Id="rId46" Type="http://schemas.openxmlformats.org/officeDocument/2006/relationships/hyperlink" Target="https://www.dessert-fantasy.ru/product/Pirozhnoe_Shokoladnaya_Bomba__1800_g12_shtuk_150gr_4_DF.html" TargetMode="External"/><Relationship Id="rId59" Type="http://schemas.openxmlformats.org/officeDocument/2006/relationships/hyperlink" Target="https://www.dessert-fantasy.ru/product/Tort_brusnichnyj_s_belym_shokoladom_12_p-0.html" TargetMode="External"/><Relationship Id="rId67" Type="http://schemas.openxmlformats.org/officeDocument/2006/relationships/hyperlink" Target="https://www.dessert-fantasy.ru/product/Tort_Bananovo-shokoladnyj-0.html" TargetMode="External"/><Relationship Id="rId103" Type="http://schemas.openxmlformats.org/officeDocument/2006/relationships/hyperlink" Target="https://dessert-fantasy.ru/product/Profitroli_bolshie_v_souse_iz_belogo_shokolada_1200gr.html" TargetMode="External"/><Relationship Id="rId108" Type="http://schemas.openxmlformats.org/officeDocument/2006/relationships/hyperlink" Target="https://www.dessert-fantasy.ru/product/Tort_Smetannik-0.html" TargetMode="External"/><Relationship Id="rId116" Type="http://schemas.openxmlformats.org/officeDocument/2006/relationships/hyperlink" Target="https://dessert-fantasy.ru/product/Ekler_vanilnyj__65_gr_5_shtuk_v_kont_325_gr_14_DF.html" TargetMode="External"/><Relationship Id="rId124" Type="http://schemas.openxmlformats.org/officeDocument/2006/relationships/hyperlink" Target="https://www.dessert-fantasy.ru/product/Tort_limonnyj_s_merengoj.html" TargetMode="External"/><Relationship Id="rId129" Type="http://schemas.openxmlformats.org/officeDocument/2006/relationships/hyperlink" Target="https://www.dessert-fantasy.ru/category/Makaruny__Makaroni.html" TargetMode="External"/><Relationship Id="rId20" Type="http://schemas.openxmlformats.org/officeDocument/2006/relationships/hyperlink" Target="https://www.dessert-fantasy.ru/product/Profitroli_v_shokolade_mini-0.html" TargetMode="External"/><Relationship Id="rId41" Type="http://schemas.openxmlformats.org/officeDocument/2006/relationships/hyperlink" Target="https://www.dessert-fantasy.ru/product/Pirozhnoe_Shokoladnoe_sufle_12sht-0.html" TargetMode="External"/><Relationship Id="rId54" Type="http://schemas.openxmlformats.org/officeDocument/2006/relationships/hyperlink" Target="https://www.dessert-fantasy.ru/product/Pirozhnoe_Brauni_s_karamelyu_i_fundukom-0.html" TargetMode="External"/><Relationship Id="rId62" Type="http://schemas.openxmlformats.org/officeDocument/2006/relationships/hyperlink" Target="https://www.dessert-fantasy.ru/product/Tort_Morkovnyj-0.html" TargetMode="External"/><Relationship Id="rId70" Type="http://schemas.openxmlformats.org/officeDocument/2006/relationships/hyperlink" Target="https://www.dessert-fantasy.ru/product/Tort_Fistashkovyj_s_malinoj_1800g12_porcij_6.html" TargetMode="External"/><Relationship Id="rId75" Type="http://schemas.openxmlformats.org/officeDocument/2006/relationships/hyperlink" Target="https://www.dessert-fantasy.ru/product/ChK_Araxisovyj_kranch_238_kg_14_porcij_4_DF.html" TargetMode="External"/><Relationship Id="rId83" Type="http://schemas.openxmlformats.org/officeDocument/2006/relationships/hyperlink" Target="https://www.dessert-fantasy.ru/product/Chizkejk_klubnichnyj_20p-0.html" TargetMode="External"/><Relationship Id="rId88" Type="http://schemas.openxmlformats.org/officeDocument/2006/relationships/hyperlink" Target="https://www.dessert-fantasy.ru/product/Tort_Pemont__2_kg_16_porcij_4_DF.html" TargetMode="External"/><Relationship Id="rId91" Type="http://schemas.openxmlformats.org/officeDocument/2006/relationships/hyperlink" Target="https://www.dessert-fantasy.ru/product/Tartaletka_Fistashkovaya_0945_kg_9_shtuk_4_DF.html" TargetMode="External"/><Relationship Id="rId96" Type="http://schemas.openxmlformats.org/officeDocument/2006/relationships/hyperlink" Target="https://www.dessert-fantasy.ru/product/Pechene_Myata-s_shokoladom_70g__40.html" TargetMode="External"/><Relationship Id="rId111" Type="http://schemas.openxmlformats.org/officeDocument/2006/relationships/hyperlink" Target="https://dessert-fantasy.ru/product/Pirozhnoe_Polyot_1560g12_shtuk_4.html" TargetMode="External"/><Relationship Id="rId1" Type="http://schemas.openxmlformats.org/officeDocument/2006/relationships/hyperlink" Target="https://www.dessert-fantasy.ru/product/Chizkejk_Nyu-Jork_Rossiya_16_p-0.html" TargetMode="External"/><Relationship Id="rId6" Type="http://schemas.openxmlformats.org/officeDocument/2006/relationships/hyperlink" Target="https://www.dessert-fantasy.ru/product/Chizkejk_Karamelnyj_Rossiya_20p.html" TargetMode="External"/><Relationship Id="rId15" Type="http://schemas.openxmlformats.org/officeDocument/2006/relationships/hyperlink" Target="https://www.dessert-fantasy.ru/product/Chizkejk_Nyu-Jork_s_shokoladom_i_orexom_pekan_16p-0.html" TargetMode="External"/><Relationship Id="rId23" Type="http://schemas.openxmlformats.org/officeDocument/2006/relationships/hyperlink" Target="https://www.dessert-fantasy.ru/product/Eklery_shokoladnye.html" TargetMode="External"/><Relationship Id="rId28" Type="http://schemas.openxmlformats.org/officeDocument/2006/relationships/hyperlink" Target="https://www.dessert-fantasy.ru/product/Pirozhnoe_MINI_Red_Velvet_2520g42_shtuki_4.html" TargetMode="External"/><Relationship Id="rId36" Type="http://schemas.openxmlformats.org/officeDocument/2006/relationships/hyperlink" Target="https://www.dessert-fantasy.ru/product/Profitroli_bolshie_v_shokoladnom_souse-0.html" TargetMode="External"/><Relationship Id="rId49" Type="http://schemas.openxmlformats.org/officeDocument/2006/relationships/hyperlink" Target="https://www.dessert-fantasy.ru/product/Tiramisu_maskarpone_9_sht-0.html" TargetMode="External"/><Relationship Id="rId57" Type="http://schemas.openxmlformats.org/officeDocument/2006/relationships/hyperlink" Target="https://www.dessert-fantasy.ru/product/Medovik_-0.html" TargetMode="External"/><Relationship Id="rId106" Type="http://schemas.openxmlformats.org/officeDocument/2006/relationships/hyperlink" Target="https://dessert-fantasy.ru/product/Pechene_4_shokolada_70g_40.html" TargetMode="External"/><Relationship Id="rId114" Type="http://schemas.openxmlformats.org/officeDocument/2006/relationships/hyperlink" Target="https://dessert-fantasy.ru/product/Polufabrikat_pechene_Krasnyj_barxat_10625_kg_125_porcij_1.html" TargetMode="External"/><Relationship Id="rId119" Type="http://schemas.openxmlformats.org/officeDocument/2006/relationships/hyperlink" Target="https://www.dessert-fantasy.ru/product/Maffin_apelsinovyj__1120_kg_14_sht80_gr_4_DF.html" TargetMode="External"/><Relationship Id="rId127" Type="http://schemas.openxmlformats.org/officeDocument/2006/relationships/hyperlink" Target="https://www.dessert-fantasy.ru/product/Tort_Muss_tri_shokolada_-0.html" TargetMode="External"/><Relationship Id="rId10" Type="http://schemas.openxmlformats.org/officeDocument/2006/relationships/hyperlink" Target="https://www.dessert-fantasy.ru/product/Chizkejk_s_brauni_i_karamelyu__3_150_g21_porcij_4.html" TargetMode="External"/><Relationship Id="rId31" Type="http://schemas.openxmlformats.org/officeDocument/2006/relationships/hyperlink" Target="https://www.dessert-fantasy.ru/product/Tartaletka_Malinovaya_828g9_shtuk_4.html" TargetMode="External"/><Relationship Id="rId44" Type="http://schemas.openxmlformats.org/officeDocument/2006/relationships/hyperlink" Target="https://www.dessert-fantasy.ru/product/Pirozhnoe_Mindalnoe_s_malinoj-0.html" TargetMode="External"/><Relationship Id="rId52" Type="http://schemas.openxmlformats.org/officeDocument/2006/relationships/hyperlink" Target="https://www.dessert-fantasy.ru/product/Daliya_Tiramisu.html" TargetMode="External"/><Relationship Id="rId60" Type="http://schemas.openxmlformats.org/officeDocument/2006/relationships/hyperlink" Target="https://www.dessert-fantasy.ru/product/Tort_Zaxer-0.html" TargetMode="External"/><Relationship Id="rId65" Type="http://schemas.openxmlformats.org/officeDocument/2006/relationships/hyperlink" Target="https://www.dessert-fantasy.ru/product/Yablochnyj_gurman-0.html" TargetMode="External"/><Relationship Id="rId73" Type="http://schemas.openxmlformats.org/officeDocument/2006/relationships/hyperlink" Target="https://www.dessert-fantasy.ru/product/Pechene_Kukis_s_izyumom.html" TargetMode="External"/><Relationship Id="rId78" Type="http://schemas.openxmlformats.org/officeDocument/2006/relationships/hyperlink" Target="https://www.dessert-fantasy.ru/product/Chizkejk_So_svezhej_klubnikoj_________________________________-0.html" TargetMode="External"/><Relationship Id="rId81" Type="http://schemas.openxmlformats.org/officeDocument/2006/relationships/hyperlink" Target="https://www.dessert-fantasy.ru/product/Chizkejk_Nyu-Jork_Rossiya_20_p-0.html" TargetMode="External"/><Relationship Id="rId86" Type="http://schemas.openxmlformats.org/officeDocument/2006/relationships/hyperlink" Target="https://www.dessert-fantasy.ru/product/Chizkejk_Nyu-Jork_s_shokoladom_i_orexom_pekan_20p-0.html" TargetMode="External"/><Relationship Id="rId94" Type="http://schemas.openxmlformats.org/officeDocument/2006/relationships/hyperlink" Target="https://www.dessert-fantasy.ru/product/Pechene_Klyukva_belyj_shokolad_70g__40.html" TargetMode="External"/><Relationship Id="rId99" Type="http://schemas.openxmlformats.org/officeDocument/2006/relationships/hyperlink" Target="https://www.dessert-fantasy.ru/product/Pechene_PF_Domino_0360kg_blok12sht30g_15.html" TargetMode="External"/><Relationship Id="rId101" Type="http://schemas.openxmlformats.org/officeDocument/2006/relationships/hyperlink" Target="https://www.dessert-fantasy.ru/product/Tartaletka_Yagodnaya_so_smorodinoj_1080g9_shtuk_4.html" TargetMode="External"/><Relationship Id="rId122" Type="http://schemas.openxmlformats.org/officeDocument/2006/relationships/hyperlink" Target="https://www.dessert-fantasy.ru/product/Chizkejk_Malinovyj_vzryv_2560g16_porcij_4.html" TargetMode="External"/><Relationship Id="rId130" Type="http://schemas.openxmlformats.org/officeDocument/2006/relationships/hyperlink" Target="https://www.dessert-fantasy.ru/product/Chizkejk_Mango-marakuja_2320_kg_16_porcij_4_DF.html" TargetMode="External"/><Relationship Id="rId4" Type="http://schemas.openxmlformats.org/officeDocument/2006/relationships/hyperlink" Target="https://www.dessert-fantasy.ru/product/Chizkejk_klubnichnyj_20p-0.html" TargetMode="External"/><Relationship Id="rId9" Type="http://schemas.openxmlformats.org/officeDocument/2006/relationships/hyperlink" Target="https://www.dessert-fantasy.ru/product/Chizkejk_Assorti_Shokoladno-karamelnoe-0.html" TargetMode="External"/><Relationship Id="rId13" Type="http://schemas.openxmlformats.org/officeDocument/2006/relationships/hyperlink" Target="https://www.dessert-fantasy.ru/product/Chizkejk_Shokoladnyj_2000g16_porcij_4.html" TargetMode="External"/><Relationship Id="rId18" Type="http://schemas.openxmlformats.org/officeDocument/2006/relationships/hyperlink" Target="https://www.dessert-fantasy.ru/product/Profitroli_so_vzbitymi_slivkami-0.html" TargetMode="External"/><Relationship Id="rId39" Type="http://schemas.openxmlformats.org/officeDocument/2006/relationships/hyperlink" Target="https://www.dessert-fantasy.ru/product/Pirozhnoe_biskvitnoe_Morkovnoe-0.html" TargetMode="External"/><Relationship Id="rId109" Type="http://schemas.openxmlformats.org/officeDocument/2006/relationships/hyperlink" Target="https://dessert-fantasy.ru/product/Ekler_shokoladnyj_65_gr_5_shtuk_v_kont_325_gr_14_DF.html" TargetMode="External"/><Relationship Id="rId34" Type="http://schemas.openxmlformats.org/officeDocument/2006/relationships/hyperlink" Target="https://www.dessert-fantasy.ru/product/Tartaletka_S_klubnikoj_________________________________.html" TargetMode="External"/><Relationship Id="rId50" Type="http://schemas.openxmlformats.org/officeDocument/2006/relationships/hyperlink" Target="https://www.dessert-fantasy.ru/product/Tiramisu_v_kremanke.html" TargetMode="External"/><Relationship Id="rId55" Type="http://schemas.openxmlformats.org/officeDocument/2006/relationships/hyperlink" Target="https://www.dessert-fantasy.ru/product/Pirozhnoe_Brauni_Rossiya-0.html" TargetMode="External"/><Relationship Id="rId76" Type="http://schemas.openxmlformats.org/officeDocument/2006/relationships/hyperlink" Target="https://www.dessert-fantasy.ru/product/Profitroli_s_solenoj_karamelyu_100_sht_2000gr.html" TargetMode="External"/><Relationship Id="rId97" Type="http://schemas.openxmlformats.org/officeDocument/2006/relationships/hyperlink" Target="https://www.dessert-fantasy.ru/product/Pechene_Shokoladnaya_kroshka_70g_40.html" TargetMode="External"/><Relationship Id="rId104" Type="http://schemas.openxmlformats.org/officeDocument/2006/relationships/hyperlink" Target="https://dessert-fantasy.ru/product/Tort_Tiramisu_1470_g_14_porcij_4_DF.html" TargetMode="External"/><Relationship Id="rId120" Type="http://schemas.openxmlformats.org/officeDocument/2006/relationships/hyperlink" Target="https://www.dessert-fantasy.ru/product/Chizkejk_S_kusochkami_pechenya_Drim_Ekstrim_Dream_Extreme_1890g14_porcij_4.html" TargetMode="External"/><Relationship Id="rId125" Type="http://schemas.openxmlformats.org/officeDocument/2006/relationships/hyperlink" Target="https://www.dessert-fantasy.ru/product/Tort_Limonnyj_s_kremom.html" TargetMode="External"/><Relationship Id="rId7" Type="http://schemas.openxmlformats.org/officeDocument/2006/relationships/hyperlink" Target="https://www.dessert-fantasy.ru/product/Chizkejk_Nyu-Jork_s_shokoladom_i_orexom_pekan_20p-0.html" TargetMode="External"/><Relationship Id="rId71" Type="http://schemas.openxmlformats.org/officeDocument/2006/relationships/hyperlink" Target="https://www.dessert-fantasy.ru/product/Maffin_chernichnyj_0980__kg14_sht70gr_4_DF.html" TargetMode="External"/><Relationship Id="rId92" Type="http://schemas.openxmlformats.org/officeDocument/2006/relationships/hyperlink" Target="https://www.dessert-fantasy.ru/product/Pechene_4_shokolada_70g_40.html" TargetMode="External"/><Relationship Id="rId2" Type="http://schemas.openxmlformats.org/officeDocument/2006/relationships/hyperlink" Target="https://www.dessert-fantasy.ru/product/Chizkejk_Nyu-Jork_Rossiya_20_p-0.html" TargetMode="External"/><Relationship Id="rId29" Type="http://schemas.openxmlformats.org/officeDocument/2006/relationships/hyperlink" Target="https://www.dessert-fantasy.ru/product/Tartaletka_malinovaya-0.html" TargetMode="External"/><Relationship Id="rId24" Type="http://schemas.openxmlformats.org/officeDocument/2006/relationships/hyperlink" Target="https://www.dessert-fantasy.ru/product/Eklery_kofejnye.html" TargetMode="External"/><Relationship Id="rId40" Type="http://schemas.openxmlformats.org/officeDocument/2006/relationships/hyperlink" Target="https://www.dessert-fantasy.ru/product/Pirozhnoe_Red_Velvet_2520g21_shtuka_4.html" TargetMode="External"/><Relationship Id="rId45" Type="http://schemas.openxmlformats.org/officeDocument/2006/relationships/hyperlink" Target="https://www.dessert-fantasy.ru/product/Pirozhnoe_Shokoladnoe_sufle-0.html" TargetMode="External"/><Relationship Id="rId66" Type="http://schemas.openxmlformats.org/officeDocument/2006/relationships/hyperlink" Target="https://www.dessert-fantasy.ru/product/Tort_Red_Velvet-0.html" TargetMode="External"/><Relationship Id="rId87" Type="http://schemas.openxmlformats.org/officeDocument/2006/relationships/hyperlink" Target="https://www.dessert-fantasy.ru/product/Tort_Klubnichnyj-0.html" TargetMode="External"/><Relationship Id="rId110" Type="http://schemas.openxmlformats.org/officeDocument/2006/relationships/hyperlink" Target="https://dessert-fantasy.ru/product/Ekler_karamelnyj_65_gr_5_shtuk_v_kont_325_gr_14_DF.html" TargetMode="External"/><Relationship Id="rId115" Type="http://schemas.openxmlformats.org/officeDocument/2006/relationships/hyperlink" Target="https://dessert-fantasy.ru/product/Tort_Shokoladnyj_s_marshmellou_1760__16_porcij_4_DF.html" TargetMode="External"/><Relationship Id="rId131" Type="http://schemas.openxmlformats.org/officeDocument/2006/relationships/printerSettings" Target="../printerSettings/printerSettings1.bin"/><Relationship Id="rId61" Type="http://schemas.openxmlformats.org/officeDocument/2006/relationships/hyperlink" Target="https://www.dessert-fantasy.ru/product/Tort_mandarinovyj_s_merengoj-0.html" TargetMode="External"/><Relationship Id="rId82" Type="http://schemas.openxmlformats.org/officeDocument/2006/relationships/hyperlink" Target="https://www.dessert-fantasy.ru/product/Chizkejk_malinovyj_-0.html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dessert-fantasy.ru/product/Morozhenoe_Krem-karamel-0.html" TargetMode="External"/><Relationship Id="rId13" Type="http://schemas.openxmlformats.org/officeDocument/2006/relationships/hyperlink" Target="https://www.dessert-fantasy.ru/product/Morozhenoe_Chernaya_i_belaya_vishnya-0.html" TargetMode="External"/><Relationship Id="rId18" Type="http://schemas.openxmlformats.org/officeDocument/2006/relationships/hyperlink" Target="https://www.dessert-fantasy.ru/product/Morozhenoe_Belgijskoe_Praline-0.html" TargetMode="External"/><Relationship Id="rId26" Type="http://schemas.openxmlformats.org/officeDocument/2006/relationships/hyperlink" Target="https://www.dessert-fantasy.ru/product/Plombir_Fistashka-mindal_25_kg_2_Pyatigorsk.html" TargetMode="External"/><Relationship Id="rId39" Type="http://schemas.openxmlformats.org/officeDocument/2006/relationships/printerSettings" Target="../printerSettings/printerSettings3.bin"/><Relationship Id="rId3" Type="http://schemas.openxmlformats.org/officeDocument/2006/relationships/hyperlink" Target="https://www.dessert-fantasy.ru/product/Desert_iz_morozhenogo_Kascis_Royal-0.html" TargetMode="External"/><Relationship Id="rId21" Type="http://schemas.openxmlformats.org/officeDocument/2006/relationships/hyperlink" Target="https://www.dessert-fantasy.ru/product/Morozhenoe_Zelenyj_chaj-0.html" TargetMode="External"/><Relationship Id="rId34" Type="http://schemas.openxmlformats.org/officeDocument/2006/relationships/hyperlink" Target="https://www.dessert-fantasy.ru/product/Sorbet_Mango-0.html" TargetMode="External"/><Relationship Id="rId7" Type="http://schemas.openxmlformats.org/officeDocument/2006/relationships/hyperlink" Target="https://www.dessert-fantasy.ru/product/Morozhenoe_Belgijskij_shokolad-0.html" TargetMode="External"/><Relationship Id="rId12" Type="http://schemas.openxmlformats.org/officeDocument/2006/relationships/hyperlink" Target="https://www.dessert-fantasy.ru/product/Plombir__vesKREM-BRYuLE_25_kg2_Pyatigorsk.html" TargetMode="External"/><Relationship Id="rId17" Type="http://schemas.openxmlformats.org/officeDocument/2006/relationships/hyperlink" Target="https://www.dessert-fantasy.ru/product/Morozhenoe_Belgijskoe_karamelnoe_pechene-0.html" TargetMode="External"/><Relationship Id="rId25" Type="http://schemas.openxmlformats.org/officeDocument/2006/relationships/hyperlink" Target="https://www.dessert-fantasy.ru/product/Plombir_Klenovoe_s_grorexom_25_kg_2Pyatigorsk.html" TargetMode="External"/><Relationship Id="rId33" Type="http://schemas.openxmlformats.org/officeDocument/2006/relationships/hyperlink" Target="https://www.dessert-fantasy.ru/product/Corbet_Chernaya_smorodina-0.html" TargetMode="External"/><Relationship Id="rId38" Type="http://schemas.openxmlformats.org/officeDocument/2006/relationships/hyperlink" Target="https://www.dessert-fantasy.ru/product/Morozhenoe_Pina_Kolada_22342_24l1370_4_GL.html" TargetMode="External"/><Relationship Id="rId2" Type="http://schemas.openxmlformats.org/officeDocument/2006/relationships/hyperlink" Target="https://www.dessert-fantasy.ru/product/Desert_iz_morozhenogo_Tolko_Shokolad-0.html" TargetMode="External"/><Relationship Id="rId16" Type="http://schemas.openxmlformats.org/officeDocument/2006/relationships/hyperlink" Target="https://www.dessert-fantasy.ru/product/Morozhenoe_Kivi_i_banan-0.html" TargetMode="External"/><Relationship Id="rId20" Type="http://schemas.openxmlformats.org/officeDocument/2006/relationships/hyperlink" Target="https://www.dessert-fantasy.ru/product/Morozhenoe_Greczkij_orex_i_karamel-0.html" TargetMode="External"/><Relationship Id="rId29" Type="http://schemas.openxmlformats.org/officeDocument/2006/relationships/hyperlink" Target="https://www.dessert-fantasy.ru/product/Sorbet_limonnyj-0.html" TargetMode="External"/><Relationship Id="rId1" Type="http://schemas.openxmlformats.org/officeDocument/2006/relationships/hyperlink" Target="https://www.dessert-fantasy.ru/product/Morozhenoe_1340__Tartyufo__55gr_kor_4bloka6shtukGL.html" TargetMode="External"/><Relationship Id="rId6" Type="http://schemas.openxmlformats.org/officeDocument/2006/relationships/hyperlink" Target="https://www.dessert-fantasy.ru/product/Morozhenoe_Myata-shokolad-0.html" TargetMode="External"/><Relationship Id="rId11" Type="http://schemas.openxmlformats.org/officeDocument/2006/relationships/hyperlink" Target="https://www.dessert-fantasy.ru/product/Morozhenoe_Plombir_Klassicheskij_25_kg_12__2_VNovgorod.html" TargetMode="External"/><Relationship Id="rId24" Type="http://schemas.openxmlformats.org/officeDocument/2006/relationships/hyperlink" Target="https://www.dessert-fantasy.ru/product/Morozhenoe_Krasnyj_i_belyj_vinograd-0.html" TargetMode="External"/><Relationship Id="rId32" Type="http://schemas.openxmlformats.org/officeDocument/2006/relationships/hyperlink" Target="https://www.dessert-fantasy.ru/product/Sorbet_Marakujya_i_apelsin-0.html" TargetMode="External"/><Relationship Id="rId37" Type="http://schemas.openxmlformats.org/officeDocument/2006/relationships/hyperlink" Target="https://www.dessert-fantasy.ru/product/Morozhenoe_Shokolad4031_5l25002GL.html" TargetMode="External"/><Relationship Id="rId5" Type="http://schemas.openxmlformats.org/officeDocument/2006/relationships/hyperlink" Target="https://www.dessert-fantasy.ru/product/Morozhenoe_Azzuro-0.html" TargetMode="External"/><Relationship Id="rId15" Type="http://schemas.openxmlformats.org/officeDocument/2006/relationships/hyperlink" Target="https://www.dessert-fantasy.ru/product/Plombir_vanilnyj_15-0.html" TargetMode="External"/><Relationship Id="rId23" Type="http://schemas.openxmlformats.org/officeDocument/2006/relationships/hyperlink" Target="https://www.dessert-fantasy.ru/product/Morozhenoe_Kassis_-_slivki_.html" TargetMode="External"/><Relationship Id="rId28" Type="http://schemas.openxmlformats.org/officeDocument/2006/relationships/hyperlink" Target="https://www.dessert-fantasy.ru/product/Morozhenoe_Klubnika.html" TargetMode="External"/><Relationship Id="rId36" Type="http://schemas.openxmlformats.org/officeDocument/2006/relationships/hyperlink" Target="https://www.dessert-fantasy.ru/product/Sorbet_malinovyj-0.html" TargetMode="External"/><Relationship Id="rId10" Type="http://schemas.openxmlformats.org/officeDocument/2006/relationships/hyperlink" Target="https://www.dessert-fantasy.ru/product/Morozhenoe_Klubnika_so_slivkami-0.html" TargetMode="External"/><Relationship Id="rId19" Type="http://schemas.openxmlformats.org/officeDocument/2006/relationships/hyperlink" Target="https://www.dessert-fantasy.ru/product/Plombir_KLUBNIChNYJ__ves25_kg2Pyatigorsk.html" TargetMode="External"/><Relationship Id="rId31" Type="http://schemas.openxmlformats.org/officeDocument/2006/relationships/hyperlink" Target="https://www.dessert-fantasy.ru/product/Klubnichnyj_sorbet-0.html" TargetMode="External"/><Relationship Id="rId4" Type="http://schemas.openxmlformats.org/officeDocument/2006/relationships/hyperlink" Target="https://www.dessert-fantasy.ru/product/Morozhenoe_1040_Tartyufo_Byanko_70gr_kor_416.html" TargetMode="External"/><Relationship Id="rId9" Type="http://schemas.openxmlformats.org/officeDocument/2006/relationships/hyperlink" Target="https://www.dessert-fantasy.ru/product/Plombir_ShOKOLADNYJ__ves_25_kg_2_Pyatigorsk.html" TargetMode="External"/><Relationship Id="rId14" Type="http://schemas.openxmlformats.org/officeDocument/2006/relationships/hyperlink" Target="https://www.dessert-fantasy.ru/product/Morozhenoe_Fistashkovoe-0.html" TargetMode="External"/><Relationship Id="rId22" Type="http://schemas.openxmlformats.org/officeDocument/2006/relationships/hyperlink" Target="https://www.dessert-fantasy.ru/product/Morozhenoe_Dvojnoj_ananas_s_kusochkami_ananasa-0.html" TargetMode="External"/><Relationship Id="rId27" Type="http://schemas.openxmlformats.org/officeDocument/2006/relationships/hyperlink" Target="https://www.dessert-fantasy.ru/product/Vanna_morozhenoe__slivochnoe_vanilnoe_s_burbonskoj_vanilyu__5l2500g.html" TargetMode="External"/><Relationship Id="rId30" Type="http://schemas.openxmlformats.org/officeDocument/2006/relationships/hyperlink" Target="https://www.dessert-fantasy.ru/product/Yagodno-vanilnyj_sorbet_Krasnaya_yagoda-0.html" TargetMode="External"/><Relationship Id="rId35" Type="http://schemas.openxmlformats.org/officeDocument/2006/relationships/hyperlink" Target="https://www.dessert-fantasy.ru/product/Sorbet_kokosovyj-0.html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Y151"/>
  <sheetViews>
    <sheetView view="pageBreakPreview" topLeftCell="A82" zoomScale="85" zoomScaleNormal="85" zoomScaleSheetLayoutView="85" workbookViewId="0">
      <selection activeCell="G115" sqref="G115"/>
    </sheetView>
  </sheetViews>
  <sheetFormatPr defaultColWidth="9.140625" defaultRowHeight="15" x14ac:dyDescent="0.25"/>
  <cols>
    <col min="1" max="1" width="9.140625" style="3"/>
    <col min="2" max="2" width="8.85546875" style="2" customWidth="1"/>
    <col min="3" max="3" width="64.28515625" style="2" customWidth="1"/>
    <col min="4" max="4" width="15.5703125" style="2" customWidth="1"/>
    <col min="5" max="5" width="6.7109375" style="2" bestFit="1" customWidth="1"/>
    <col min="6" max="6" width="10" style="2" customWidth="1"/>
    <col min="7" max="7" width="12.85546875" style="2" customWidth="1"/>
    <col min="8" max="227" width="8.85546875" style="2" customWidth="1"/>
    <col min="228" max="236" width="9.140625" style="3"/>
    <col min="237" max="237" width="11" style="3" customWidth="1"/>
    <col min="238" max="238" width="75.28515625" style="3" customWidth="1"/>
    <col min="239" max="239" width="11" style="3" customWidth="1"/>
    <col min="240" max="240" width="11.5703125" style="3" customWidth="1"/>
    <col min="241" max="241" width="15.42578125" style="3" customWidth="1"/>
    <col min="242" max="242" width="16.7109375" style="3" customWidth="1"/>
    <col min="243" max="483" width="8.85546875" style="3" customWidth="1"/>
    <col min="484" max="492" width="9.140625" style="3"/>
    <col min="493" max="493" width="11" style="3" customWidth="1"/>
    <col min="494" max="494" width="75.28515625" style="3" customWidth="1"/>
    <col min="495" max="495" width="11" style="3" customWidth="1"/>
    <col min="496" max="496" width="11.5703125" style="3" customWidth="1"/>
    <col min="497" max="497" width="15.42578125" style="3" customWidth="1"/>
    <col min="498" max="498" width="16.7109375" style="3" customWidth="1"/>
    <col min="499" max="739" width="8.85546875" style="3" customWidth="1"/>
    <col min="740" max="748" width="9.140625" style="3"/>
    <col min="749" max="749" width="11" style="3" customWidth="1"/>
    <col min="750" max="750" width="75.28515625" style="3" customWidth="1"/>
    <col min="751" max="751" width="11" style="3" customWidth="1"/>
    <col min="752" max="752" width="11.5703125" style="3" customWidth="1"/>
    <col min="753" max="753" width="15.42578125" style="3" customWidth="1"/>
    <col min="754" max="754" width="16.7109375" style="3" customWidth="1"/>
    <col min="755" max="995" width="8.85546875" style="3" customWidth="1"/>
    <col min="996" max="1004" width="9.140625" style="3"/>
    <col min="1005" max="1005" width="11" style="3" customWidth="1"/>
    <col min="1006" max="1006" width="75.28515625" style="3" customWidth="1"/>
    <col min="1007" max="1007" width="11" style="3" customWidth="1"/>
    <col min="1008" max="1008" width="11.5703125" style="3" customWidth="1"/>
    <col min="1009" max="1009" width="15.42578125" style="3" customWidth="1"/>
    <col min="1010" max="1010" width="16.7109375" style="3" customWidth="1"/>
    <col min="1011" max="1251" width="8.85546875" style="3" customWidth="1"/>
    <col min="1252" max="1260" width="9.140625" style="3"/>
    <col min="1261" max="1261" width="11" style="3" customWidth="1"/>
    <col min="1262" max="1262" width="75.28515625" style="3" customWidth="1"/>
    <col min="1263" max="1263" width="11" style="3" customWidth="1"/>
    <col min="1264" max="1264" width="11.5703125" style="3" customWidth="1"/>
    <col min="1265" max="1265" width="15.42578125" style="3" customWidth="1"/>
    <col min="1266" max="1266" width="16.7109375" style="3" customWidth="1"/>
    <col min="1267" max="1507" width="8.85546875" style="3" customWidth="1"/>
    <col min="1508" max="1516" width="9.140625" style="3"/>
    <col min="1517" max="1517" width="11" style="3" customWidth="1"/>
    <col min="1518" max="1518" width="75.28515625" style="3" customWidth="1"/>
    <col min="1519" max="1519" width="11" style="3" customWidth="1"/>
    <col min="1520" max="1520" width="11.5703125" style="3" customWidth="1"/>
    <col min="1521" max="1521" width="15.42578125" style="3" customWidth="1"/>
    <col min="1522" max="1522" width="16.7109375" style="3" customWidth="1"/>
    <col min="1523" max="1763" width="8.85546875" style="3" customWidth="1"/>
    <col min="1764" max="1772" width="9.140625" style="3"/>
    <col min="1773" max="1773" width="11" style="3" customWidth="1"/>
    <col min="1774" max="1774" width="75.28515625" style="3" customWidth="1"/>
    <col min="1775" max="1775" width="11" style="3" customWidth="1"/>
    <col min="1776" max="1776" width="11.5703125" style="3" customWidth="1"/>
    <col min="1777" max="1777" width="15.42578125" style="3" customWidth="1"/>
    <col min="1778" max="1778" width="16.7109375" style="3" customWidth="1"/>
    <col min="1779" max="2019" width="8.85546875" style="3" customWidth="1"/>
    <col min="2020" max="2028" width="9.140625" style="3"/>
    <col min="2029" max="2029" width="11" style="3" customWidth="1"/>
    <col min="2030" max="2030" width="75.28515625" style="3" customWidth="1"/>
    <col min="2031" max="2031" width="11" style="3" customWidth="1"/>
    <col min="2032" max="2032" width="11.5703125" style="3" customWidth="1"/>
    <col min="2033" max="2033" width="15.42578125" style="3" customWidth="1"/>
    <col min="2034" max="2034" width="16.7109375" style="3" customWidth="1"/>
    <col min="2035" max="2275" width="8.85546875" style="3" customWidth="1"/>
    <col min="2276" max="2284" width="9.140625" style="3"/>
    <col min="2285" max="2285" width="11" style="3" customWidth="1"/>
    <col min="2286" max="2286" width="75.28515625" style="3" customWidth="1"/>
    <col min="2287" max="2287" width="11" style="3" customWidth="1"/>
    <col min="2288" max="2288" width="11.5703125" style="3" customWidth="1"/>
    <col min="2289" max="2289" width="15.42578125" style="3" customWidth="1"/>
    <col min="2290" max="2290" width="16.7109375" style="3" customWidth="1"/>
    <col min="2291" max="2531" width="8.85546875" style="3" customWidth="1"/>
    <col min="2532" max="2540" width="9.140625" style="3"/>
    <col min="2541" max="2541" width="11" style="3" customWidth="1"/>
    <col min="2542" max="2542" width="75.28515625" style="3" customWidth="1"/>
    <col min="2543" max="2543" width="11" style="3" customWidth="1"/>
    <col min="2544" max="2544" width="11.5703125" style="3" customWidth="1"/>
    <col min="2545" max="2545" width="15.42578125" style="3" customWidth="1"/>
    <col min="2546" max="2546" width="16.7109375" style="3" customWidth="1"/>
    <col min="2547" max="2787" width="8.85546875" style="3" customWidth="1"/>
    <col min="2788" max="2796" width="9.140625" style="3"/>
    <col min="2797" max="2797" width="11" style="3" customWidth="1"/>
    <col min="2798" max="2798" width="75.28515625" style="3" customWidth="1"/>
    <col min="2799" max="2799" width="11" style="3" customWidth="1"/>
    <col min="2800" max="2800" width="11.5703125" style="3" customWidth="1"/>
    <col min="2801" max="2801" width="15.42578125" style="3" customWidth="1"/>
    <col min="2802" max="2802" width="16.7109375" style="3" customWidth="1"/>
    <col min="2803" max="3043" width="8.85546875" style="3" customWidth="1"/>
    <col min="3044" max="3052" width="9.140625" style="3"/>
    <col min="3053" max="3053" width="11" style="3" customWidth="1"/>
    <col min="3054" max="3054" width="75.28515625" style="3" customWidth="1"/>
    <col min="3055" max="3055" width="11" style="3" customWidth="1"/>
    <col min="3056" max="3056" width="11.5703125" style="3" customWidth="1"/>
    <col min="3057" max="3057" width="15.42578125" style="3" customWidth="1"/>
    <col min="3058" max="3058" width="16.7109375" style="3" customWidth="1"/>
    <col min="3059" max="3299" width="8.85546875" style="3" customWidth="1"/>
    <col min="3300" max="3308" width="9.140625" style="3"/>
    <col min="3309" max="3309" width="11" style="3" customWidth="1"/>
    <col min="3310" max="3310" width="75.28515625" style="3" customWidth="1"/>
    <col min="3311" max="3311" width="11" style="3" customWidth="1"/>
    <col min="3312" max="3312" width="11.5703125" style="3" customWidth="1"/>
    <col min="3313" max="3313" width="15.42578125" style="3" customWidth="1"/>
    <col min="3314" max="3314" width="16.7109375" style="3" customWidth="1"/>
    <col min="3315" max="3555" width="8.85546875" style="3" customWidth="1"/>
    <col min="3556" max="3564" width="9.140625" style="3"/>
    <col min="3565" max="3565" width="11" style="3" customWidth="1"/>
    <col min="3566" max="3566" width="75.28515625" style="3" customWidth="1"/>
    <col min="3567" max="3567" width="11" style="3" customWidth="1"/>
    <col min="3568" max="3568" width="11.5703125" style="3" customWidth="1"/>
    <col min="3569" max="3569" width="15.42578125" style="3" customWidth="1"/>
    <col min="3570" max="3570" width="16.7109375" style="3" customWidth="1"/>
    <col min="3571" max="3811" width="8.85546875" style="3" customWidth="1"/>
    <col min="3812" max="3820" width="9.140625" style="3"/>
    <col min="3821" max="3821" width="11" style="3" customWidth="1"/>
    <col min="3822" max="3822" width="75.28515625" style="3" customWidth="1"/>
    <col min="3823" max="3823" width="11" style="3" customWidth="1"/>
    <col min="3824" max="3824" width="11.5703125" style="3" customWidth="1"/>
    <col min="3825" max="3825" width="15.42578125" style="3" customWidth="1"/>
    <col min="3826" max="3826" width="16.7109375" style="3" customWidth="1"/>
    <col min="3827" max="4067" width="8.85546875" style="3" customWidth="1"/>
    <col min="4068" max="4076" width="9.140625" style="3"/>
    <col min="4077" max="4077" width="11" style="3" customWidth="1"/>
    <col min="4078" max="4078" width="75.28515625" style="3" customWidth="1"/>
    <col min="4079" max="4079" width="11" style="3" customWidth="1"/>
    <col min="4080" max="4080" width="11.5703125" style="3" customWidth="1"/>
    <col min="4081" max="4081" width="15.42578125" style="3" customWidth="1"/>
    <col min="4082" max="4082" width="16.7109375" style="3" customWidth="1"/>
    <col min="4083" max="4323" width="8.85546875" style="3" customWidth="1"/>
    <col min="4324" max="4332" width="9.140625" style="3"/>
    <col min="4333" max="4333" width="11" style="3" customWidth="1"/>
    <col min="4334" max="4334" width="75.28515625" style="3" customWidth="1"/>
    <col min="4335" max="4335" width="11" style="3" customWidth="1"/>
    <col min="4336" max="4336" width="11.5703125" style="3" customWidth="1"/>
    <col min="4337" max="4337" width="15.42578125" style="3" customWidth="1"/>
    <col min="4338" max="4338" width="16.7109375" style="3" customWidth="1"/>
    <col min="4339" max="4579" width="8.85546875" style="3" customWidth="1"/>
    <col min="4580" max="4588" width="9.140625" style="3"/>
    <col min="4589" max="4589" width="11" style="3" customWidth="1"/>
    <col min="4590" max="4590" width="75.28515625" style="3" customWidth="1"/>
    <col min="4591" max="4591" width="11" style="3" customWidth="1"/>
    <col min="4592" max="4592" width="11.5703125" style="3" customWidth="1"/>
    <col min="4593" max="4593" width="15.42578125" style="3" customWidth="1"/>
    <col min="4594" max="4594" width="16.7109375" style="3" customWidth="1"/>
    <col min="4595" max="4835" width="8.85546875" style="3" customWidth="1"/>
    <col min="4836" max="4844" width="9.140625" style="3"/>
    <col min="4845" max="4845" width="11" style="3" customWidth="1"/>
    <col min="4846" max="4846" width="75.28515625" style="3" customWidth="1"/>
    <col min="4847" max="4847" width="11" style="3" customWidth="1"/>
    <col min="4848" max="4848" width="11.5703125" style="3" customWidth="1"/>
    <col min="4849" max="4849" width="15.42578125" style="3" customWidth="1"/>
    <col min="4850" max="4850" width="16.7109375" style="3" customWidth="1"/>
    <col min="4851" max="5091" width="8.85546875" style="3" customWidth="1"/>
    <col min="5092" max="5100" width="9.140625" style="3"/>
    <col min="5101" max="5101" width="11" style="3" customWidth="1"/>
    <col min="5102" max="5102" width="75.28515625" style="3" customWidth="1"/>
    <col min="5103" max="5103" width="11" style="3" customWidth="1"/>
    <col min="5104" max="5104" width="11.5703125" style="3" customWidth="1"/>
    <col min="5105" max="5105" width="15.42578125" style="3" customWidth="1"/>
    <col min="5106" max="5106" width="16.7109375" style="3" customWidth="1"/>
    <col min="5107" max="5347" width="8.85546875" style="3" customWidth="1"/>
    <col min="5348" max="5356" width="9.140625" style="3"/>
    <col min="5357" max="5357" width="11" style="3" customWidth="1"/>
    <col min="5358" max="5358" width="75.28515625" style="3" customWidth="1"/>
    <col min="5359" max="5359" width="11" style="3" customWidth="1"/>
    <col min="5360" max="5360" width="11.5703125" style="3" customWidth="1"/>
    <col min="5361" max="5361" width="15.42578125" style="3" customWidth="1"/>
    <col min="5362" max="5362" width="16.7109375" style="3" customWidth="1"/>
    <col min="5363" max="5603" width="8.85546875" style="3" customWidth="1"/>
    <col min="5604" max="5612" width="9.140625" style="3"/>
    <col min="5613" max="5613" width="11" style="3" customWidth="1"/>
    <col min="5614" max="5614" width="75.28515625" style="3" customWidth="1"/>
    <col min="5615" max="5615" width="11" style="3" customWidth="1"/>
    <col min="5616" max="5616" width="11.5703125" style="3" customWidth="1"/>
    <col min="5617" max="5617" width="15.42578125" style="3" customWidth="1"/>
    <col min="5618" max="5618" width="16.7109375" style="3" customWidth="1"/>
    <col min="5619" max="5859" width="8.85546875" style="3" customWidth="1"/>
    <col min="5860" max="5868" width="9.140625" style="3"/>
    <col min="5869" max="5869" width="11" style="3" customWidth="1"/>
    <col min="5870" max="5870" width="75.28515625" style="3" customWidth="1"/>
    <col min="5871" max="5871" width="11" style="3" customWidth="1"/>
    <col min="5872" max="5872" width="11.5703125" style="3" customWidth="1"/>
    <col min="5873" max="5873" width="15.42578125" style="3" customWidth="1"/>
    <col min="5874" max="5874" width="16.7109375" style="3" customWidth="1"/>
    <col min="5875" max="6115" width="8.85546875" style="3" customWidth="1"/>
    <col min="6116" max="6124" width="9.140625" style="3"/>
    <col min="6125" max="6125" width="11" style="3" customWidth="1"/>
    <col min="6126" max="6126" width="75.28515625" style="3" customWidth="1"/>
    <col min="6127" max="6127" width="11" style="3" customWidth="1"/>
    <col min="6128" max="6128" width="11.5703125" style="3" customWidth="1"/>
    <col min="6129" max="6129" width="15.42578125" style="3" customWidth="1"/>
    <col min="6130" max="6130" width="16.7109375" style="3" customWidth="1"/>
    <col min="6131" max="6371" width="8.85546875" style="3" customWidth="1"/>
    <col min="6372" max="6380" width="9.140625" style="3"/>
    <col min="6381" max="6381" width="11" style="3" customWidth="1"/>
    <col min="6382" max="6382" width="75.28515625" style="3" customWidth="1"/>
    <col min="6383" max="6383" width="11" style="3" customWidth="1"/>
    <col min="6384" max="6384" width="11.5703125" style="3" customWidth="1"/>
    <col min="6385" max="6385" width="15.42578125" style="3" customWidth="1"/>
    <col min="6386" max="6386" width="16.7109375" style="3" customWidth="1"/>
    <col min="6387" max="6627" width="8.85546875" style="3" customWidth="1"/>
    <col min="6628" max="6636" width="9.140625" style="3"/>
    <col min="6637" max="6637" width="11" style="3" customWidth="1"/>
    <col min="6638" max="6638" width="75.28515625" style="3" customWidth="1"/>
    <col min="6639" max="6639" width="11" style="3" customWidth="1"/>
    <col min="6640" max="6640" width="11.5703125" style="3" customWidth="1"/>
    <col min="6641" max="6641" width="15.42578125" style="3" customWidth="1"/>
    <col min="6642" max="6642" width="16.7109375" style="3" customWidth="1"/>
    <col min="6643" max="6883" width="8.85546875" style="3" customWidth="1"/>
    <col min="6884" max="6892" width="9.140625" style="3"/>
    <col min="6893" max="6893" width="11" style="3" customWidth="1"/>
    <col min="6894" max="6894" width="75.28515625" style="3" customWidth="1"/>
    <col min="6895" max="6895" width="11" style="3" customWidth="1"/>
    <col min="6896" max="6896" width="11.5703125" style="3" customWidth="1"/>
    <col min="6897" max="6897" width="15.42578125" style="3" customWidth="1"/>
    <col min="6898" max="6898" width="16.7109375" style="3" customWidth="1"/>
    <col min="6899" max="7139" width="8.85546875" style="3" customWidth="1"/>
    <col min="7140" max="7148" width="9.140625" style="3"/>
    <col min="7149" max="7149" width="11" style="3" customWidth="1"/>
    <col min="7150" max="7150" width="75.28515625" style="3" customWidth="1"/>
    <col min="7151" max="7151" width="11" style="3" customWidth="1"/>
    <col min="7152" max="7152" width="11.5703125" style="3" customWidth="1"/>
    <col min="7153" max="7153" width="15.42578125" style="3" customWidth="1"/>
    <col min="7154" max="7154" width="16.7109375" style="3" customWidth="1"/>
    <col min="7155" max="7395" width="8.85546875" style="3" customWidth="1"/>
    <col min="7396" max="7404" width="9.140625" style="3"/>
    <col min="7405" max="7405" width="11" style="3" customWidth="1"/>
    <col min="7406" max="7406" width="75.28515625" style="3" customWidth="1"/>
    <col min="7407" max="7407" width="11" style="3" customWidth="1"/>
    <col min="7408" max="7408" width="11.5703125" style="3" customWidth="1"/>
    <col min="7409" max="7409" width="15.42578125" style="3" customWidth="1"/>
    <col min="7410" max="7410" width="16.7109375" style="3" customWidth="1"/>
    <col min="7411" max="7651" width="8.85546875" style="3" customWidth="1"/>
    <col min="7652" max="7660" width="9.140625" style="3"/>
    <col min="7661" max="7661" width="11" style="3" customWidth="1"/>
    <col min="7662" max="7662" width="75.28515625" style="3" customWidth="1"/>
    <col min="7663" max="7663" width="11" style="3" customWidth="1"/>
    <col min="7664" max="7664" width="11.5703125" style="3" customWidth="1"/>
    <col min="7665" max="7665" width="15.42578125" style="3" customWidth="1"/>
    <col min="7666" max="7666" width="16.7109375" style="3" customWidth="1"/>
    <col min="7667" max="7907" width="8.85546875" style="3" customWidth="1"/>
    <col min="7908" max="7916" width="9.140625" style="3"/>
    <col min="7917" max="7917" width="11" style="3" customWidth="1"/>
    <col min="7918" max="7918" width="75.28515625" style="3" customWidth="1"/>
    <col min="7919" max="7919" width="11" style="3" customWidth="1"/>
    <col min="7920" max="7920" width="11.5703125" style="3" customWidth="1"/>
    <col min="7921" max="7921" width="15.42578125" style="3" customWidth="1"/>
    <col min="7922" max="7922" width="16.7109375" style="3" customWidth="1"/>
    <col min="7923" max="8163" width="8.85546875" style="3" customWidth="1"/>
    <col min="8164" max="8172" width="9.140625" style="3"/>
    <col min="8173" max="8173" width="11" style="3" customWidth="1"/>
    <col min="8174" max="8174" width="75.28515625" style="3" customWidth="1"/>
    <col min="8175" max="8175" width="11" style="3" customWidth="1"/>
    <col min="8176" max="8176" width="11.5703125" style="3" customWidth="1"/>
    <col min="8177" max="8177" width="15.42578125" style="3" customWidth="1"/>
    <col min="8178" max="8178" width="16.7109375" style="3" customWidth="1"/>
    <col min="8179" max="8419" width="8.85546875" style="3" customWidth="1"/>
    <col min="8420" max="8428" width="9.140625" style="3"/>
    <col min="8429" max="8429" width="11" style="3" customWidth="1"/>
    <col min="8430" max="8430" width="75.28515625" style="3" customWidth="1"/>
    <col min="8431" max="8431" width="11" style="3" customWidth="1"/>
    <col min="8432" max="8432" width="11.5703125" style="3" customWidth="1"/>
    <col min="8433" max="8433" width="15.42578125" style="3" customWidth="1"/>
    <col min="8434" max="8434" width="16.7109375" style="3" customWidth="1"/>
    <col min="8435" max="8675" width="8.85546875" style="3" customWidth="1"/>
    <col min="8676" max="8684" width="9.140625" style="3"/>
    <col min="8685" max="8685" width="11" style="3" customWidth="1"/>
    <col min="8686" max="8686" width="75.28515625" style="3" customWidth="1"/>
    <col min="8687" max="8687" width="11" style="3" customWidth="1"/>
    <col min="8688" max="8688" width="11.5703125" style="3" customWidth="1"/>
    <col min="8689" max="8689" width="15.42578125" style="3" customWidth="1"/>
    <col min="8690" max="8690" width="16.7109375" style="3" customWidth="1"/>
    <col min="8691" max="8931" width="8.85546875" style="3" customWidth="1"/>
    <col min="8932" max="8940" width="9.140625" style="3"/>
    <col min="8941" max="8941" width="11" style="3" customWidth="1"/>
    <col min="8942" max="8942" width="75.28515625" style="3" customWidth="1"/>
    <col min="8943" max="8943" width="11" style="3" customWidth="1"/>
    <col min="8944" max="8944" width="11.5703125" style="3" customWidth="1"/>
    <col min="8945" max="8945" width="15.42578125" style="3" customWidth="1"/>
    <col min="8946" max="8946" width="16.7109375" style="3" customWidth="1"/>
    <col min="8947" max="9187" width="8.85546875" style="3" customWidth="1"/>
    <col min="9188" max="9196" width="9.140625" style="3"/>
    <col min="9197" max="9197" width="11" style="3" customWidth="1"/>
    <col min="9198" max="9198" width="75.28515625" style="3" customWidth="1"/>
    <col min="9199" max="9199" width="11" style="3" customWidth="1"/>
    <col min="9200" max="9200" width="11.5703125" style="3" customWidth="1"/>
    <col min="9201" max="9201" width="15.42578125" style="3" customWidth="1"/>
    <col min="9202" max="9202" width="16.7109375" style="3" customWidth="1"/>
    <col min="9203" max="9443" width="8.85546875" style="3" customWidth="1"/>
    <col min="9444" max="9452" width="9.140625" style="3"/>
    <col min="9453" max="9453" width="11" style="3" customWidth="1"/>
    <col min="9454" max="9454" width="75.28515625" style="3" customWidth="1"/>
    <col min="9455" max="9455" width="11" style="3" customWidth="1"/>
    <col min="9456" max="9456" width="11.5703125" style="3" customWidth="1"/>
    <col min="9457" max="9457" width="15.42578125" style="3" customWidth="1"/>
    <col min="9458" max="9458" width="16.7109375" style="3" customWidth="1"/>
    <col min="9459" max="9699" width="8.85546875" style="3" customWidth="1"/>
    <col min="9700" max="9708" width="9.140625" style="3"/>
    <col min="9709" max="9709" width="11" style="3" customWidth="1"/>
    <col min="9710" max="9710" width="75.28515625" style="3" customWidth="1"/>
    <col min="9711" max="9711" width="11" style="3" customWidth="1"/>
    <col min="9712" max="9712" width="11.5703125" style="3" customWidth="1"/>
    <col min="9713" max="9713" width="15.42578125" style="3" customWidth="1"/>
    <col min="9714" max="9714" width="16.7109375" style="3" customWidth="1"/>
    <col min="9715" max="9955" width="8.85546875" style="3" customWidth="1"/>
    <col min="9956" max="9964" width="9.140625" style="3"/>
    <col min="9965" max="9965" width="11" style="3" customWidth="1"/>
    <col min="9966" max="9966" width="75.28515625" style="3" customWidth="1"/>
    <col min="9967" max="9967" width="11" style="3" customWidth="1"/>
    <col min="9968" max="9968" width="11.5703125" style="3" customWidth="1"/>
    <col min="9969" max="9969" width="15.42578125" style="3" customWidth="1"/>
    <col min="9970" max="9970" width="16.7109375" style="3" customWidth="1"/>
    <col min="9971" max="10211" width="8.85546875" style="3" customWidth="1"/>
    <col min="10212" max="10220" width="9.140625" style="3"/>
    <col min="10221" max="10221" width="11" style="3" customWidth="1"/>
    <col min="10222" max="10222" width="75.28515625" style="3" customWidth="1"/>
    <col min="10223" max="10223" width="11" style="3" customWidth="1"/>
    <col min="10224" max="10224" width="11.5703125" style="3" customWidth="1"/>
    <col min="10225" max="10225" width="15.42578125" style="3" customWidth="1"/>
    <col min="10226" max="10226" width="16.7109375" style="3" customWidth="1"/>
    <col min="10227" max="10467" width="8.85546875" style="3" customWidth="1"/>
    <col min="10468" max="10476" width="9.140625" style="3"/>
    <col min="10477" max="10477" width="11" style="3" customWidth="1"/>
    <col min="10478" max="10478" width="75.28515625" style="3" customWidth="1"/>
    <col min="10479" max="10479" width="11" style="3" customWidth="1"/>
    <col min="10480" max="10480" width="11.5703125" style="3" customWidth="1"/>
    <col min="10481" max="10481" width="15.42578125" style="3" customWidth="1"/>
    <col min="10482" max="10482" width="16.7109375" style="3" customWidth="1"/>
    <col min="10483" max="10723" width="8.85546875" style="3" customWidth="1"/>
    <col min="10724" max="10732" width="9.140625" style="3"/>
    <col min="10733" max="10733" width="11" style="3" customWidth="1"/>
    <col min="10734" max="10734" width="75.28515625" style="3" customWidth="1"/>
    <col min="10735" max="10735" width="11" style="3" customWidth="1"/>
    <col min="10736" max="10736" width="11.5703125" style="3" customWidth="1"/>
    <col min="10737" max="10737" width="15.42578125" style="3" customWidth="1"/>
    <col min="10738" max="10738" width="16.7109375" style="3" customWidth="1"/>
    <col min="10739" max="10979" width="8.85546875" style="3" customWidth="1"/>
    <col min="10980" max="10988" width="9.140625" style="3"/>
    <col min="10989" max="10989" width="11" style="3" customWidth="1"/>
    <col min="10990" max="10990" width="75.28515625" style="3" customWidth="1"/>
    <col min="10991" max="10991" width="11" style="3" customWidth="1"/>
    <col min="10992" max="10992" width="11.5703125" style="3" customWidth="1"/>
    <col min="10993" max="10993" width="15.42578125" style="3" customWidth="1"/>
    <col min="10994" max="10994" width="16.7109375" style="3" customWidth="1"/>
    <col min="10995" max="11235" width="8.85546875" style="3" customWidth="1"/>
    <col min="11236" max="11244" width="9.140625" style="3"/>
    <col min="11245" max="11245" width="11" style="3" customWidth="1"/>
    <col min="11246" max="11246" width="75.28515625" style="3" customWidth="1"/>
    <col min="11247" max="11247" width="11" style="3" customWidth="1"/>
    <col min="11248" max="11248" width="11.5703125" style="3" customWidth="1"/>
    <col min="11249" max="11249" width="15.42578125" style="3" customWidth="1"/>
    <col min="11250" max="11250" width="16.7109375" style="3" customWidth="1"/>
    <col min="11251" max="11491" width="8.85546875" style="3" customWidth="1"/>
    <col min="11492" max="11500" width="9.140625" style="3"/>
    <col min="11501" max="11501" width="11" style="3" customWidth="1"/>
    <col min="11502" max="11502" width="75.28515625" style="3" customWidth="1"/>
    <col min="11503" max="11503" width="11" style="3" customWidth="1"/>
    <col min="11504" max="11504" width="11.5703125" style="3" customWidth="1"/>
    <col min="11505" max="11505" width="15.42578125" style="3" customWidth="1"/>
    <col min="11506" max="11506" width="16.7109375" style="3" customWidth="1"/>
    <col min="11507" max="11747" width="8.85546875" style="3" customWidth="1"/>
    <col min="11748" max="11756" width="9.140625" style="3"/>
    <col min="11757" max="11757" width="11" style="3" customWidth="1"/>
    <col min="11758" max="11758" width="75.28515625" style="3" customWidth="1"/>
    <col min="11759" max="11759" width="11" style="3" customWidth="1"/>
    <col min="11760" max="11760" width="11.5703125" style="3" customWidth="1"/>
    <col min="11761" max="11761" width="15.42578125" style="3" customWidth="1"/>
    <col min="11762" max="11762" width="16.7109375" style="3" customWidth="1"/>
    <col min="11763" max="12003" width="8.85546875" style="3" customWidth="1"/>
    <col min="12004" max="12012" width="9.140625" style="3"/>
    <col min="12013" max="12013" width="11" style="3" customWidth="1"/>
    <col min="12014" max="12014" width="75.28515625" style="3" customWidth="1"/>
    <col min="12015" max="12015" width="11" style="3" customWidth="1"/>
    <col min="12016" max="12016" width="11.5703125" style="3" customWidth="1"/>
    <col min="12017" max="12017" width="15.42578125" style="3" customWidth="1"/>
    <col min="12018" max="12018" width="16.7109375" style="3" customWidth="1"/>
    <col min="12019" max="12259" width="8.85546875" style="3" customWidth="1"/>
    <col min="12260" max="12268" width="9.140625" style="3"/>
    <col min="12269" max="12269" width="11" style="3" customWidth="1"/>
    <col min="12270" max="12270" width="75.28515625" style="3" customWidth="1"/>
    <col min="12271" max="12271" width="11" style="3" customWidth="1"/>
    <col min="12272" max="12272" width="11.5703125" style="3" customWidth="1"/>
    <col min="12273" max="12273" width="15.42578125" style="3" customWidth="1"/>
    <col min="12274" max="12274" width="16.7109375" style="3" customWidth="1"/>
    <col min="12275" max="12515" width="8.85546875" style="3" customWidth="1"/>
    <col min="12516" max="12524" width="9.140625" style="3"/>
    <col min="12525" max="12525" width="11" style="3" customWidth="1"/>
    <col min="12526" max="12526" width="75.28515625" style="3" customWidth="1"/>
    <col min="12527" max="12527" width="11" style="3" customWidth="1"/>
    <col min="12528" max="12528" width="11.5703125" style="3" customWidth="1"/>
    <col min="12529" max="12529" width="15.42578125" style="3" customWidth="1"/>
    <col min="12530" max="12530" width="16.7109375" style="3" customWidth="1"/>
    <col min="12531" max="12771" width="8.85546875" style="3" customWidth="1"/>
    <col min="12772" max="12780" width="9.140625" style="3"/>
    <col min="12781" max="12781" width="11" style="3" customWidth="1"/>
    <col min="12782" max="12782" width="75.28515625" style="3" customWidth="1"/>
    <col min="12783" max="12783" width="11" style="3" customWidth="1"/>
    <col min="12784" max="12784" width="11.5703125" style="3" customWidth="1"/>
    <col min="12785" max="12785" width="15.42578125" style="3" customWidth="1"/>
    <col min="12786" max="12786" width="16.7109375" style="3" customWidth="1"/>
    <col min="12787" max="13027" width="8.85546875" style="3" customWidth="1"/>
    <col min="13028" max="13036" width="9.140625" style="3"/>
    <col min="13037" max="13037" width="11" style="3" customWidth="1"/>
    <col min="13038" max="13038" width="75.28515625" style="3" customWidth="1"/>
    <col min="13039" max="13039" width="11" style="3" customWidth="1"/>
    <col min="13040" max="13040" width="11.5703125" style="3" customWidth="1"/>
    <col min="13041" max="13041" width="15.42578125" style="3" customWidth="1"/>
    <col min="13042" max="13042" width="16.7109375" style="3" customWidth="1"/>
    <col min="13043" max="13283" width="8.85546875" style="3" customWidth="1"/>
    <col min="13284" max="13292" width="9.140625" style="3"/>
    <col min="13293" max="13293" width="11" style="3" customWidth="1"/>
    <col min="13294" max="13294" width="75.28515625" style="3" customWidth="1"/>
    <col min="13295" max="13295" width="11" style="3" customWidth="1"/>
    <col min="13296" max="13296" width="11.5703125" style="3" customWidth="1"/>
    <col min="13297" max="13297" width="15.42578125" style="3" customWidth="1"/>
    <col min="13298" max="13298" width="16.7109375" style="3" customWidth="1"/>
    <col min="13299" max="13539" width="8.85546875" style="3" customWidth="1"/>
    <col min="13540" max="13548" width="9.140625" style="3"/>
    <col min="13549" max="13549" width="11" style="3" customWidth="1"/>
    <col min="13550" max="13550" width="75.28515625" style="3" customWidth="1"/>
    <col min="13551" max="13551" width="11" style="3" customWidth="1"/>
    <col min="13552" max="13552" width="11.5703125" style="3" customWidth="1"/>
    <col min="13553" max="13553" width="15.42578125" style="3" customWidth="1"/>
    <col min="13554" max="13554" width="16.7109375" style="3" customWidth="1"/>
    <col min="13555" max="13795" width="8.85546875" style="3" customWidth="1"/>
    <col min="13796" max="13804" width="9.140625" style="3"/>
    <col min="13805" max="13805" width="11" style="3" customWidth="1"/>
    <col min="13806" max="13806" width="75.28515625" style="3" customWidth="1"/>
    <col min="13807" max="13807" width="11" style="3" customWidth="1"/>
    <col min="13808" max="13808" width="11.5703125" style="3" customWidth="1"/>
    <col min="13809" max="13809" width="15.42578125" style="3" customWidth="1"/>
    <col min="13810" max="13810" width="16.7109375" style="3" customWidth="1"/>
    <col min="13811" max="14051" width="8.85546875" style="3" customWidth="1"/>
    <col min="14052" max="14060" width="9.140625" style="3"/>
    <col min="14061" max="14061" width="11" style="3" customWidth="1"/>
    <col min="14062" max="14062" width="75.28515625" style="3" customWidth="1"/>
    <col min="14063" max="14063" width="11" style="3" customWidth="1"/>
    <col min="14064" max="14064" width="11.5703125" style="3" customWidth="1"/>
    <col min="14065" max="14065" width="15.42578125" style="3" customWidth="1"/>
    <col min="14066" max="14066" width="16.7109375" style="3" customWidth="1"/>
    <col min="14067" max="14307" width="8.85546875" style="3" customWidth="1"/>
    <col min="14308" max="14316" width="9.140625" style="3"/>
    <col min="14317" max="14317" width="11" style="3" customWidth="1"/>
    <col min="14318" max="14318" width="75.28515625" style="3" customWidth="1"/>
    <col min="14319" max="14319" width="11" style="3" customWidth="1"/>
    <col min="14320" max="14320" width="11.5703125" style="3" customWidth="1"/>
    <col min="14321" max="14321" width="15.42578125" style="3" customWidth="1"/>
    <col min="14322" max="14322" width="16.7109375" style="3" customWidth="1"/>
    <col min="14323" max="14563" width="8.85546875" style="3" customWidth="1"/>
    <col min="14564" max="14572" width="9.140625" style="3"/>
    <col min="14573" max="14573" width="11" style="3" customWidth="1"/>
    <col min="14574" max="14574" width="75.28515625" style="3" customWidth="1"/>
    <col min="14575" max="14575" width="11" style="3" customWidth="1"/>
    <col min="14576" max="14576" width="11.5703125" style="3" customWidth="1"/>
    <col min="14577" max="14577" width="15.42578125" style="3" customWidth="1"/>
    <col min="14578" max="14578" width="16.7109375" style="3" customWidth="1"/>
    <col min="14579" max="14819" width="8.85546875" style="3" customWidth="1"/>
    <col min="14820" max="14828" width="9.140625" style="3"/>
    <col min="14829" max="14829" width="11" style="3" customWidth="1"/>
    <col min="14830" max="14830" width="75.28515625" style="3" customWidth="1"/>
    <col min="14831" max="14831" width="11" style="3" customWidth="1"/>
    <col min="14832" max="14832" width="11.5703125" style="3" customWidth="1"/>
    <col min="14833" max="14833" width="15.42578125" style="3" customWidth="1"/>
    <col min="14834" max="14834" width="16.7109375" style="3" customWidth="1"/>
    <col min="14835" max="15075" width="8.85546875" style="3" customWidth="1"/>
    <col min="15076" max="15084" width="9.140625" style="3"/>
    <col min="15085" max="15085" width="11" style="3" customWidth="1"/>
    <col min="15086" max="15086" width="75.28515625" style="3" customWidth="1"/>
    <col min="15087" max="15087" width="11" style="3" customWidth="1"/>
    <col min="15088" max="15088" width="11.5703125" style="3" customWidth="1"/>
    <col min="15089" max="15089" width="15.42578125" style="3" customWidth="1"/>
    <col min="15090" max="15090" width="16.7109375" style="3" customWidth="1"/>
    <col min="15091" max="15331" width="8.85546875" style="3" customWidth="1"/>
    <col min="15332" max="15340" width="9.140625" style="3"/>
    <col min="15341" max="15341" width="11" style="3" customWidth="1"/>
    <col min="15342" max="15342" width="75.28515625" style="3" customWidth="1"/>
    <col min="15343" max="15343" width="11" style="3" customWidth="1"/>
    <col min="15344" max="15344" width="11.5703125" style="3" customWidth="1"/>
    <col min="15345" max="15345" width="15.42578125" style="3" customWidth="1"/>
    <col min="15346" max="15346" width="16.7109375" style="3" customWidth="1"/>
    <col min="15347" max="15587" width="8.85546875" style="3" customWidth="1"/>
    <col min="15588" max="15596" width="9.140625" style="3"/>
    <col min="15597" max="15597" width="11" style="3" customWidth="1"/>
    <col min="15598" max="15598" width="75.28515625" style="3" customWidth="1"/>
    <col min="15599" max="15599" width="11" style="3" customWidth="1"/>
    <col min="15600" max="15600" width="11.5703125" style="3" customWidth="1"/>
    <col min="15601" max="15601" width="15.42578125" style="3" customWidth="1"/>
    <col min="15602" max="15602" width="16.7109375" style="3" customWidth="1"/>
    <col min="15603" max="15843" width="8.85546875" style="3" customWidth="1"/>
    <col min="15844" max="15852" width="9.140625" style="3"/>
    <col min="15853" max="15853" width="11" style="3" customWidth="1"/>
    <col min="15854" max="15854" width="75.28515625" style="3" customWidth="1"/>
    <col min="15855" max="15855" width="11" style="3" customWidth="1"/>
    <col min="15856" max="15856" width="11.5703125" style="3" customWidth="1"/>
    <col min="15857" max="15857" width="15.42578125" style="3" customWidth="1"/>
    <col min="15858" max="15858" width="16.7109375" style="3" customWidth="1"/>
    <col min="15859" max="16099" width="8.85546875" style="3" customWidth="1"/>
    <col min="16100" max="16108" width="9.140625" style="3"/>
    <col min="16109" max="16109" width="11" style="3" customWidth="1"/>
    <col min="16110" max="16110" width="75.28515625" style="3" customWidth="1"/>
    <col min="16111" max="16111" width="11" style="3" customWidth="1"/>
    <col min="16112" max="16112" width="11.5703125" style="3" customWidth="1"/>
    <col min="16113" max="16113" width="15.42578125" style="3" customWidth="1"/>
    <col min="16114" max="16114" width="16.7109375" style="3" customWidth="1"/>
    <col min="16115" max="16355" width="8.85546875" style="3" customWidth="1"/>
    <col min="16356" max="16384" width="9.140625" style="3"/>
  </cols>
  <sheetData>
    <row r="1" spans="2:227" ht="30.75" customHeight="1" x14ac:dyDescent="0.25">
      <c r="B1" s="248" t="s">
        <v>199</v>
      </c>
      <c r="C1" s="248"/>
      <c r="D1" s="248"/>
      <c r="E1" s="248"/>
      <c r="F1" s="248"/>
      <c r="G1" s="248"/>
      <c r="HS1" s="3"/>
    </row>
    <row r="2" spans="2:227" ht="42.2" customHeight="1" x14ac:dyDescent="0.25">
      <c r="B2" s="249"/>
      <c r="C2" s="250"/>
      <c r="D2" s="250"/>
      <c r="E2" s="250"/>
      <c r="F2" s="251"/>
      <c r="G2" s="116">
        <v>45275</v>
      </c>
      <c r="HQ2" s="3"/>
      <c r="HR2" s="3"/>
      <c r="HS2" s="3"/>
    </row>
    <row r="3" spans="2:227" ht="33" customHeight="1" x14ac:dyDescent="0.25">
      <c r="B3" s="46" t="s">
        <v>85</v>
      </c>
      <c r="C3" s="33" t="s">
        <v>0</v>
      </c>
      <c r="D3" s="19" t="s">
        <v>17</v>
      </c>
      <c r="E3" s="33" t="s">
        <v>18</v>
      </c>
      <c r="F3" s="41" t="s">
        <v>338</v>
      </c>
      <c r="G3" s="36" t="s">
        <v>336</v>
      </c>
      <c r="HQ3" s="3"/>
      <c r="HR3" s="3"/>
      <c r="HS3" s="3"/>
    </row>
    <row r="4" spans="2:227" ht="16.5" customHeight="1" x14ac:dyDescent="0.25">
      <c r="B4" s="47"/>
      <c r="C4" s="257" t="s">
        <v>19</v>
      </c>
      <c r="D4" s="257"/>
      <c r="E4" s="257"/>
      <c r="F4" s="257"/>
      <c r="G4" s="37"/>
      <c r="HQ4" s="3"/>
      <c r="HR4" s="3"/>
      <c r="HS4" s="3"/>
    </row>
    <row r="5" spans="2:227" ht="16.5" customHeight="1" x14ac:dyDescent="0.25">
      <c r="B5" s="28">
        <v>1</v>
      </c>
      <c r="C5" s="104" t="s">
        <v>689</v>
      </c>
      <c r="D5" s="105" t="s">
        <v>27</v>
      </c>
      <c r="E5" s="105">
        <v>80</v>
      </c>
      <c r="F5" s="121">
        <f t="shared" ref="F5:F18" si="0">G5*20</f>
        <v>1074.4800000000002</v>
      </c>
      <c r="G5" s="45">
        <v>53.724000000000011</v>
      </c>
      <c r="H5" s="88" t="s">
        <v>507</v>
      </c>
      <c r="HQ5" s="3"/>
      <c r="HR5" s="3"/>
      <c r="HS5" s="3"/>
    </row>
    <row r="6" spans="2:227" ht="16.5" customHeight="1" x14ac:dyDescent="0.25">
      <c r="B6" s="28">
        <f>B5+1</f>
        <v>2</v>
      </c>
      <c r="C6" s="21" t="s">
        <v>690</v>
      </c>
      <c r="D6" s="30" t="s">
        <v>27</v>
      </c>
      <c r="E6" s="105">
        <v>80</v>
      </c>
      <c r="F6" s="42">
        <f t="shared" si="0"/>
        <v>1101.0999999999999</v>
      </c>
      <c r="G6" s="45">
        <v>55.055</v>
      </c>
      <c r="H6" s="88" t="s">
        <v>508</v>
      </c>
      <c r="HQ6" s="3"/>
      <c r="HR6" s="3"/>
      <c r="HS6" s="3"/>
    </row>
    <row r="7" spans="2:227" ht="16.5" customHeight="1" x14ac:dyDescent="0.25">
      <c r="B7" s="28">
        <f t="shared" ref="B7:B9" si="1">B6+1</f>
        <v>3</v>
      </c>
      <c r="C7" s="23" t="s">
        <v>691</v>
      </c>
      <c r="D7" s="30" t="s">
        <v>27</v>
      </c>
      <c r="E7" s="105">
        <v>80</v>
      </c>
      <c r="F7" s="42">
        <f t="shared" si="0"/>
        <v>1101.0999999999999</v>
      </c>
      <c r="G7" s="45">
        <v>55.055</v>
      </c>
      <c r="H7" s="88" t="s">
        <v>509</v>
      </c>
      <c r="HQ7" s="3"/>
      <c r="HR7" s="3"/>
      <c r="HS7" s="3"/>
    </row>
    <row r="8" spans="2:227" ht="16.5" customHeight="1" x14ac:dyDescent="0.25">
      <c r="B8" s="28">
        <f t="shared" si="1"/>
        <v>4</v>
      </c>
      <c r="C8" s="21" t="s">
        <v>692</v>
      </c>
      <c r="D8" s="30" t="s">
        <v>27</v>
      </c>
      <c r="E8" s="105">
        <v>80</v>
      </c>
      <c r="F8" s="42">
        <f t="shared" si="0"/>
        <v>1210.0000000000002</v>
      </c>
      <c r="G8" s="45">
        <v>60.500000000000007</v>
      </c>
      <c r="H8" s="88" t="s">
        <v>510</v>
      </c>
      <c r="HQ8" s="3"/>
      <c r="HR8" s="3"/>
      <c r="HS8" s="3"/>
    </row>
    <row r="9" spans="2:227" ht="16.5" customHeight="1" x14ac:dyDescent="0.25">
      <c r="B9" s="28">
        <f t="shared" si="1"/>
        <v>5</v>
      </c>
      <c r="C9" s="21" t="s">
        <v>693</v>
      </c>
      <c r="D9" s="30" t="s">
        <v>27</v>
      </c>
      <c r="E9" s="105">
        <v>80</v>
      </c>
      <c r="F9" s="42">
        <f t="shared" si="0"/>
        <v>1210.0000000000002</v>
      </c>
      <c r="G9" s="45">
        <v>60.500000000000007</v>
      </c>
      <c r="H9" s="88" t="s">
        <v>511</v>
      </c>
      <c r="HQ9" s="3"/>
      <c r="HR9" s="3"/>
      <c r="HS9" s="3"/>
    </row>
    <row r="10" spans="2:227" ht="16.5" customHeight="1" x14ac:dyDescent="0.25">
      <c r="B10" s="28">
        <f>B9+1</f>
        <v>6</v>
      </c>
      <c r="C10" s="21" t="s">
        <v>694</v>
      </c>
      <c r="D10" s="30" t="s">
        <v>27</v>
      </c>
      <c r="E10" s="105">
        <v>80</v>
      </c>
      <c r="F10" s="42">
        <f t="shared" si="0"/>
        <v>1257.7400000000002</v>
      </c>
      <c r="G10" s="45">
        <v>62.887000000000008</v>
      </c>
      <c r="H10" s="88" t="s">
        <v>512</v>
      </c>
      <c r="HQ10" s="3"/>
      <c r="HR10" s="3"/>
      <c r="HS10" s="3"/>
    </row>
    <row r="11" spans="2:227" ht="16.5" customHeight="1" x14ac:dyDescent="0.25">
      <c r="B11" s="28">
        <f>B10+1</f>
        <v>7</v>
      </c>
      <c r="C11" s="104" t="s">
        <v>83</v>
      </c>
      <c r="D11" s="105" t="s">
        <v>27</v>
      </c>
      <c r="E11" s="105">
        <v>100</v>
      </c>
      <c r="F11" s="121">
        <f t="shared" si="0"/>
        <v>1397.0000000000002</v>
      </c>
      <c r="G11" s="240">
        <v>69.850000000000009</v>
      </c>
      <c r="H11" s="88" t="s">
        <v>507</v>
      </c>
      <c r="HQ11" s="3"/>
      <c r="HR11" s="3"/>
      <c r="HS11" s="3"/>
    </row>
    <row r="12" spans="2:227" ht="16.5" customHeight="1" x14ac:dyDescent="0.25">
      <c r="B12" s="28">
        <f>B11+1</f>
        <v>8</v>
      </c>
      <c r="C12" s="21" t="s">
        <v>20</v>
      </c>
      <c r="D12" s="30" t="s">
        <v>27</v>
      </c>
      <c r="E12" s="30">
        <v>100</v>
      </c>
      <c r="F12" s="42">
        <f t="shared" si="0"/>
        <v>1452.0000000000002</v>
      </c>
      <c r="G12" s="240">
        <v>72.600000000000009</v>
      </c>
      <c r="H12" s="88" t="s">
        <v>508</v>
      </c>
      <c r="HQ12" s="3"/>
      <c r="HR12" s="3"/>
      <c r="HS12" s="3"/>
    </row>
    <row r="13" spans="2:227" ht="16.5" customHeight="1" x14ac:dyDescent="0.25">
      <c r="B13" s="28">
        <f t="shared" ref="B13:B24" si="2">B12+1</f>
        <v>9</v>
      </c>
      <c r="C13" s="23" t="s">
        <v>80</v>
      </c>
      <c r="D13" s="30" t="s">
        <v>27</v>
      </c>
      <c r="E13" s="30">
        <v>100</v>
      </c>
      <c r="F13" s="42">
        <f t="shared" si="0"/>
        <v>1452.0000000000002</v>
      </c>
      <c r="G13" s="240">
        <v>72.600000000000009</v>
      </c>
      <c r="H13" s="88" t="s">
        <v>509</v>
      </c>
      <c r="HQ13" s="3"/>
      <c r="HR13" s="3"/>
      <c r="HS13" s="3"/>
    </row>
    <row r="14" spans="2:227" ht="16.5" customHeight="1" x14ac:dyDescent="0.25">
      <c r="B14" s="28">
        <f t="shared" si="2"/>
        <v>10</v>
      </c>
      <c r="C14" s="21" t="s">
        <v>21</v>
      </c>
      <c r="D14" s="30" t="s">
        <v>27</v>
      </c>
      <c r="E14" s="30">
        <v>100</v>
      </c>
      <c r="F14" s="42">
        <f t="shared" si="0"/>
        <v>1650</v>
      </c>
      <c r="G14" s="240">
        <v>82.5</v>
      </c>
      <c r="H14" s="88" t="s">
        <v>510</v>
      </c>
      <c r="HQ14" s="3"/>
      <c r="HR14" s="3"/>
      <c r="HS14" s="3"/>
    </row>
    <row r="15" spans="2:227" ht="16.5" customHeight="1" x14ac:dyDescent="0.25">
      <c r="B15" s="28">
        <f t="shared" si="2"/>
        <v>11</v>
      </c>
      <c r="C15" s="21" t="s">
        <v>81</v>
      </c>
      <c r="D15" s="30" t="s">
        <v>27</v>
      </c>
      <c r="E15" s="30">
        <v>100</v>
      </c>
      <c r="F15" s="42">
        <f t="shared" si="0"/>
        <v>1650</v>
      </c>
      <c r="G15" s="240">
        <v>82.5</v>
      </c>
      <c r="H15" s="88" t="s">
        <v>511</v>
      </c>
      <c r="HQ15" s="3"/>
      <c r="HR15" s="3"/>
      <c r="HS15" s="3"/>
    </row>
    <row r="16" spans="2:227" ht="25.5" customHeight="1" x14ac:dyDescent="0.25">
      <c r="B16" s="28">
        <f>B15+1</f>
        <v>12</v>
      </c>
      <c r="C16" s="21" t="s">
        <v>491</v>
      </c>
      <c r="D16" s="30" t="s">
        <v>27</v>
      </c>
      <c r="E16" s="30">
        <v>100</v>
      </c>
      <c r="F16" s="42">
        <f t="shared" si="0"/>
        <v>1705</v>
      </c>
      <c r="G16" s="240">
        <v>85.25</v>
      </c>
      <c r="H16" s="88" t="s">
        <v>512</v>
      </c>
      <c r="HQ16" s="3"/>
      <c r="HR16" s="3"/>
      <c r="HS16" s="3"/>
    </row>
    <row r="17" spans="2:227" ht="26.25" customHeight="1" x14ac:dyDescent="0.25">
      <c r="B17" s="28">
        <f>B16+1</f>
        <v>13</v>
      </c>
      <c r="C17" s="21" t="s">
        <v>492</v>
      </c>
      <c r="D17" s="30" t="s">
        <v>27</v>
      </c>
      <c r="E17" s="30">
        <v>100</v>
      </c>
      <c r="F17" s="42">
        <f t="shared" si="0"/>
        <v>2200.0000000000005</v>
      </c>
      <c r="G17" s="240">
        <v>110.00000000000001</v>
      </c>
      <c r="H17" s="88" t="s">
        <v>513</v>
      </c>
      <c r="HQ17" s="3"/>
      <c r="HR17" s="3"/>
      <c r="HS17" s="3"/>
    </row>
    <row r="18" spans="2:227" ht="26.25" customHeight="1" x14ac:dyDescent="0.25">
      <c r="B18" s="28">
        <f>B17+1</f>
        <v>14</v>
      </c>
      <c r="C18" s="212" t="s">
        <v>493</v>
      </c>
      <c r="D18" s="30" t="s">
        <v>27</v>
      </c>
      <c r="E18" s="30">
        <v>100</v>
      </c>
      <c r="F18" s="42">
        <f t="shared" si="0"/>
        <v>2200.0000000000005</v>
      </c>
      <c r="G18" s="240">
        <v>110.00000000000001</v>
      </c>
      <c r="H18" s="88" t="s">
        <v>514</v>
      </c>
      <c r="HQ18" s="3"/>
      <c r="HR18" s="3"/>
      <c r="HS18" s="3"/>
    </row>
    <row r="19" spans="2:227" s="5" customFormat="1" ht="16.5" customHeight="1" x14ac:dyDescent="0.25">
      <c r="B19" s="28">
        <f>B18+1</f>
        <v>15</v>
      </c>
      <c r="C19" s="213" t="s">
        <v>78</v>
      </c>
      <c r="D19" s="30" t="s">
        <v>27</v>
      </c>
      <c r="E19" s="30">
        <v>125</v>
      </c>
      <c r="F19" s="42">
        <f>G19*16</f>
        <v>1397.088</v>
      </c>
      <c r="G19" s="240">
        <v>87.317999999999998</v>
      </c>
      <c r="H19" s="88" t="s">
        <v>515</v>
      </c>
    </row>
    <row r="20" spans="2:227" s="5" customFormat="1" ht="16.5" customHeight="1" x14ac:dyDescent="0.25">
      <c r="B20" s="28">
        <f t="shared" si="2"/>
        <v>16</v>
      </c>
      <c r="C20" s="21" t="s">
        <v>22</v>
      </c>
      <c r="D20" s="30" t="s">
        <v>27</v>
      </c>
      <c r="E20" s="30">
        <v>125</v>
      </c>
      <c r="F20" s="42">
        <f t="shared" ref="F20:F21" si="3">G20*16</f>
        <v>1452.0000000000002</v>
      </c>
      <c r="G20" s="240">
        <v>90.750000000000014</v>
      </c>
      <c r="H20" s="88" t="s">
        <v>508</v>
      </c>
    </row>
    <row r="21" spans="2:227" s="5" customFormat="1" ht="16.5" customHeight="1" x14ac:dyDescent="0.25">
      <c r="B21" s="28">
        <f t="shared" si="2"/>
        <v>17</v>
      </c>
      <c r="C21" s="23" t="s">
        <v>77</v>
      </c>
      <c r="D21" s="30" t="s">
        <v>27</v>
      </c>
      <c r="E21" s="30">
        <v>125</v>
      </c>
      <c r="F21" s="42">
        <f t="shared" si="3"/>
        <v>1452.0000000000002</v>
      </c>
      <c r="G21" s="240">
        <v>90.750000000000014</v>
      </c>
      <c r="H21" s="88" t="s">
        <v>516</v>
      </c>
    </row>
    <row r="22" spans="2:227" s="5" customFormat="1" ht="16.5" customHeight="1" x14ac:dyDescent="0.25">
      <c r="B22" s="28">
        <f>B21+1</f>
        <v>18</v>
      </c>
      <c r="C22" s="23" t="s">
        <v>365</v>
      </c>
      <c r="D22" s="30" t="s">
        <v>27</v>
      </c>
      <c r="E22" s="30">
        <v>145</v>
      </c>
      <c r="F22" s="42">
        <f>G22*12</f>
        <v>1313.4</v>
      </c>
      <c r="G22" s="240">
        <v>109.45</v>
      </c>
      <c r="H22" s="88" t="s">
        <v>517</v>
      </c>
    </row>
    <row r="23" spans="2:227" s="5" customFormat="1" ht="16.5" customHeight="1" x14ac:dyDescent="0.25">
      <c r="B23" s="28">
        <f>B22+1</f>
        <v>19</v>
      </c>
      <c r="C23" s="21" t="s">
        <v>23</v>
      </c>
      <c r="D23" s="30" t="s">
        <v>27</v>
      </c>
      <c r="E23" s="30">
        <v>125</v>
      </c>
      <c r="F23" s="42">
        <f t="shared" ref="F23:F25" si="4">G23*16</f>
        <v>1650.0000000000002</v>
      </c>
      <c r="G23" s="240">
        <v>103.12500000000001</v>
      </c>
      <c r="H23" s="88" t="s">
        <v>518</v>
      </c>
    </row>
    <row r="24" spans="2:227" s="5" customFormat="1" ht="16.5" customHeight="1" x14ac:dyDescent="0.25">
      <c r="B24" s="28">
        <f t="shared" si="2"/>
        <v>20</v>
      </c>
      <c r="C24" s="21" t="s">
        <v>24</v>
      </c>
      <c r="D24" s="30" t="s">
        <v>27</v>
      </c>
      <c r="E24" s="30">
        <v>125</v>
      </c>
      <c r="F24" s="42">
        <f t="shared" si="4"/>
        <v>1650.0000000000002</v>
      </c>
      <c r="G24" s="240">
        <v>103.12500000000001</v>
      </c>
      <c r="H24" s="88" t="s">
        <v>519</v>
      </c>
    </row>
    <row r="25" spans="2:227" s="5" customFormat="1" ht="16.5" customHeight="1" x14ac:dyDescent="0.25">
      <c r="B25" s="28">
        <f>B24+1</f>
        <v>21</v>
      </c>
      <c r="C25" s="21" t="s">
        <v>494</v>
      </c>
      <c r="D25" s="30" t="s">
        <v>27</v>
      </c>
      <c r="E25" s="30">
        <v>130</v>
      </c>
      <c r="F25" s="42">
        <f t="shared" si="4"/>
        <v>1705.088</v>
      </c>
      <c r="G25" s="240">
        <v>106.568</v>
      </c>
      <c r="H25" s="88" t="s">
        <v>520</v>
      </c>
    </row>
    <row r="26" spans="2:227" s="5" customFormat="1" ht="16.5" customHeight="1" x14ac:dyDescent="0.25">
      <c r="B26" s="46"/>
      <c r="C26" s="252" t="s">
        <v>25</v>
      </c>
      <c r="D26" s="252"/>
      <c r="E26" s="252"/>
      <c r="F26" s="252"/>
      <c r="G26" s="38"/>
      <c r="H26" s="2"/>
    </row>
    <row r="27" spans="2:227" s="5" customFormat="1" ht="16.5" customHeight="1" x14ac:dyDescent="0.25">
      <c r="B27" s="28">
        <v>22</v>
      </c>
      <c r="C27" s="214" t="s">
        <v>249</v>
      </c>
      <c r="D27" s="30" t="s">
        <v>27</v>
      </c>
      <c r="E27" s="30">
        <v>150</v>
      </c>
      <c r="F27" s="42">
        <f>G27*16</f>
        <v>1804.0000000000002</v>
      </c>
      <c r="G27" s="177">
        <v>112.75000000000001</v>
      </c>
      <c r="H27" s="88" t="s">
        <v>521</v>
      </c>
    </row>
    <row r="28" spans="2:227" s="5" customFormat="1" ht="16.5" customHeight="1" x14ac:dyDescent="0.25">
      <c r="B28" s="28">
        <v>23</v>
      </c>
      <c r="C28" s="21" t="s">
        <v>398</v>
      </c>
      <c r="D28" s="30" t="s">
        <v>27</v>
      </c>
      <c r="E28" s="30">
        <v>160</v>
      </c>
      <c r="F28" s="42">
        <f>G28*16</f>
        <v>1760.0000000000002</v>
      </c>
      <c r="G28" s="177">
        <v>110.00000000000001</v>
      </c>
      <c r="H28" s="88" t="s">
        <v>522</v>
      </c>
    </row>
    <row r="29" spans="2:227" s="5" customFormat="1" ht="16.5" customHeight="1" x14ac:dyDescent="0.25">
      <c r="B29" s="28">
        <v>24</v>
      </c>
      <c r="C29" s="21" t="s">
        <v>495</v>
      </c>
      <c r="D29" s="30" t="s">
        <v>27</v>
      </c>
      <c r="E29" s="30">
        <v>135</v>
      </c>
      <c r="F29" s="42">
        <f>G29*16</f>
        <v>1760.0000000000002</v>
      </c>
      <c r="G29" s="177">
        <v>110.00000000000001</v>
      </c>
      <c r="H29" s="88" t="s">
        <v>523</v>
      </c>
    </row>
    <row r="30" spans="2:227" s="5" customFormat="1" ht="16.5" customHeight="1" x14ac:dyDescent="0.25">
      <c r="B30" s="28">
        <v>25</v>
      </c>
      <c r="C30" s="21" t="s">
        <v>240</v>
      </c>
      <c r="D30" s="30" t="s">
        <v>27</v>
      </c>
      <c r="E30" s="30">
        <v>170</v>
      </c>
      <c r="F30" s="42">
        <f>G30*14</f>
        <v>1925</v>
      </c>
      <c r="G30" s="177">
        <v>137.5</v>
      </c>
      <c r="H30" s="88" t="s">
        <v>524</v>
      </c>
    </row>
    <row r="31" spans="2:227" ht="16.5" customHeight="1" x14ac:dyDescent="0.25">
      <c r="B31" s="28">
        <v>26</v>
      </c>
      <c r="C31" s="21" t="s">
        <v>333</v>
      </c>
      <c r="D31" s="30" t="s">
        <v>27</v>
      </c>
      <c r="E31" s="30">
        <v>130</v>
      </c>
      <c r="F31" s="42">
        <f>G31*16</f>
        <v>2024.0000000000002</v>
      </c>
      <c r="G31" s="177">
        <v>126.50000000000001</v>
      </c>
      <c r="H31" s="88" t="s">
        <v>525</v>
      </c>
      <c r="HQ31" s="3"/>
      <c r="HR31" s="3"/>
      <c r="HS31" s="3"/>
    </row>
    <row r="32" spans="2:227" ht="16.5" customHeight="1" x14ac:dyDescent="0.25">
      <c r="B32" s="28">
        <v>27</v>
      </c>
      <c r="C32" s="21" t="s">
        <v>496</v>
      </c>
      <c r="D32" s="30" t="s">
        <v>27</v>
      </c>
      <c r="E32" s="30">
        <v>145</v>
      </c>
      <c r="F32" s="42">
        <f>G32*16</f>
        <v>2024.0000000000002</v>
      </c>
      <c r="G32" s="177">
        <v>126.50000000000001</v>
      </c>
      <c r="H32" s="88" t="s">
        <v>526</v>
      </c>
      <c r="HQ32" s="3"/>
      <c r="HR32" s="3"/>
      <c r="HS32" s="3"/>
    </row>
    <row r="33" spans="2:227" ht="16.5" customHeight="1" x14ac:dyDescent="0.25">
      <c r="B33" s="28">
        <v>28</v>
      </c>
      <c r="C33" s="21" t="s">
        <v>446</v>
      </c>
      <c r="D33" s="30" t="s">
        <v>27</v>
      </c>
      <c r="E33" s="30">
        <v>160</v>
      </c>
      <c r="F33" s="42">
        <f>G33*16</f>
        <v>1804.0000000000002</v>
      </c>
      <c r="G33" s="177">
        <v>112.75000000000001</v>
      </c>
      <c r="H33" s="88" t="s">
        <v>527</v>
      </c>
      <c r="HQ33" s="3"/>
      <c r="HR33" s="3"/>
      <c r="HS33" s="3"/>
    </row>
    <row r="34" spans="2:227" s="5" customFormat="1" ht="17.25" customHeight="1" x14ac:dyDescent="0.25">
      <c r="B34" s="28">
        <v>29</v>
      </c>
      <c r="C34" s="21" t="s">
        <v>330</v>
      </c>
      <c r="D34" s="25" t="s">
        <v>27</v>
      </c>
      <c r="E34" s="25">
        <v>135</v>
      </c>
      <c r="F34" s="44">
        <f>G34*14</f>
        <v>1540</v>
      </c>
      <c r="G34" s="32">
        <v>110</v>
      </c>
      <c r="H34" s="88" t="s">
        <v>528</v>
      </c>
    </row>
    <row r="35" spans="2:227" s="5" customFormat="1" ht="17.25" customHeight="1" x14ac:dyDescent="0.25">
      <c r="B35" s="28">
        <v>30</v>
      </c>
      <c r="C35" s="21" t="s">
        <v>497</v>
      </c>
      <c r="D35" s="30" t="s">
        <v>27</v>
      </c>
      <c r="E35" s="30">
        <v>180</v>
      </c>
      <c r="F35" s="42">
        <f>G35*16</f>
        <v>2288</v>
      </c>
      <c r="G35" s="177">
        <v>143</v>
      </c>
      <c r="H35" s="88" t="s">
        <v>529</v>
      </c>
    </row>
    <row r="36" spans="2:227" s="5" customFormat="1" ht="17.25" customHeight="1" x14ac:dyDescent="0.25">
      <c r="B36" s="28">
        <v>31</v>
      </c>
      <c r="C36" s="21" t="s">
        <v>26</v>
      </c>
      <c r="D36" s="25" t="s">
        <v>27</v>
      </c>
      <c r="E36" s="25">
        <v>160</v>
      </c>
      <c r="F36" s="42">
        <f>G36*14</f>
        <v>1617.0000000000002</v>
      </c>
      <c r="G36" s="177">
        <v>115.50000000000001</v>
      </c>
      <c r="H36" s="88" t="s">
        <v>530</v>
      </c>
    </row>
    <row r="37" spans="2:227" s="5" customFormat="1" ht="16.5" customHeight="1" x14ac:dyDescent="0.25">
      <c r="B37" s="33"/>
      <c r="C37" s="252" t="s">
        <v>91</v>
      </c>
      <c r="D37" s="252"/>
      <c r="E37" s="252"/>
      <c r="F37" s="252"/>
      <c r="G37" s="38"/>
    </row>
    <row r="38" spans="2:227" s="5" customFormat="1" ht="16.5" customHeight="1" x14ac:dyDescent="0.25">
      <c r="B38" s="28">
        <v>32</v>
      </c>
      <c r="C38" s="23" t="s">
        <v>165</v>
      </c>
      <c r="D38" s="25" t="s">
        <v>29</v>
      </c>
      <c r="E38" s="25">
        <v>13</v>
      </c>
      <c r="F38" s="44">
        <v>2398</v>
      </c>
      <c r="G38" s="45">
        <f>F38/150</f>
        <v>15.986666666666666</v>
      </c>
      <c r="H38" s="88" t="s">
        <v>531</v>
      </c>
    </row>
    <row r="39" spans="2:227" s="5" customFormat="1" ht="16.5" customHeight="1" x14ac:dyDescent="0.25">
      <c r="B39" s="28">
        <v>33</v>
      </c>
      <c r="C39" s="23" t="s">
        <v>670</v>
      </c>
      <c r="D39" s="25" t="s">
        <v>29</v>
      </c>
      <c r="E39" s="25">
        <v>13</v>
      </c>
      <c r="F39" s="44">
        <v>490.5</v>
      </c>
      <c r="G39" s="45">
        <f>F39/20</f>
        <v>24.524999999999999</v>
      </c>
      <c r="H39" s="45"/>
      <c r="I39" s="45"/>
    </row>
    <row r="40" spans="2:227" s="5" customFormat="1" ht="16.5" customHeight="1" x14ac:dyDescent="0.25">
      <c r="B40" s="28">
        <v>34</v>
      </c>
      <c r="C40" s="23" t="s">
        <v>327</v>
      </c>
      <c r="D40" s="25" t="s">
        <v>29</v>
      </c>
      <c r="E40" s="25">
        <v>20</v>
      </c>
      <c r="F40" s="44">
        <v>2071</v>
      </c>
      <c r="G40" s="45">
        <f>F40/60</f>
        <v>34.516666666666666</v>
      </c>
      <c r="H40" s="88" t="s">
        <v>532</v>
      </c>
    </row>
    <row r="41" spans="2:227" s="5" customFormat="1" ht="16.5" customHeight="1" x14ac:dyDescent="0.25">
      <c r="B41" s="28">
        <v>35</v>
      </c>
      <c r="C41" s="23" t="s">
        <v>163</v>
      </c>
      <c r="D41" s="25" t="s">
        <v>29</v>
      </c>
      <c r="E41" s="25">
        <v>18</v>
      </c>
      <c r="F41" s="44">
        <v>2289</v>
      </c>
      <c r="G41" s="45">
        <f>F41/68</f>
        <v>33.661764705882355</v>
      </c>
      <c r="H41" s="88" t="s">
        <v>533</v>
      </c>
    </row>
    <row r="42" spans="2:227" s="5" customFormat="1" ht="16.5" customHeight="1" x14ac:dyDescent="0.25">
      <c r="B42" s="28">
        <v>36</v>
      </c>
      <c r="C42" s="23" t="s">
        <v>164</v>
      </c>
      <c r="D42" s="25" t="s">
        <v>29</v>
      </c>
      <c r="E42" s="25">
        <v>18</v>
      </c>
      <c r="F42" s="44">
        <v>414.2</v>
      </c>
      <c r="G42" s="45">
        <f>F42/12</f>
        <v>34.516666666666666</v>
      </c>
      <c r="H42" s="88" t="s">
        <v>534</v>
      </c>
    </row>
    <row r="43" spans="2:227" s="5" customFormat="1" ht="16.5" customHeight="1" x14ac:dyDescent="0.25">
      <c r="B43" s="28">
        <v>37</v>
      </c>
      <c r="C43" s="23" t="s">
        <v>162</v>
      </c>
      <c r="D43" s="25" t="s">
        <v>29</v>
      </c>
      <c r="E43" s="25">
        <v>16</v>
      </c>
      <c r="F43" s="44">
        <v>381.48</v>
      </c>
      <c r="G43" s="45">
        <f>F43/12</f>
        <v>31.790000000000003</v>
      </c>
      <c r="H43" s="88" t="s">
        <v>535</v>
      </c>
    </row>
    <row r="44" spans="2:227" s="5" customFormat="1" ht="16.5" customHeight="1" x14ac:dyDescent="0.25">
      <c r="B44" s="28">
        <v>38</v>
      </c>
      <c r="C44" s="23" t="s">
        <v>30</v>
      </c>
      <c r="D44" s="25" t="s">
        <v>29</v>
      </c>
      <c r="E44" s="25">
        <v>40</v>
      </c>
      <c r="F44" s="44">
        <v>381.5</v>
      </c>
      <c r="G44" s="45">
        <f>F44/6</f>
        <v>63.583333333333336</v>
      </c>
      <c r="H44" s="88" t="s">
        <v>536</v>
      </c>
    </row>
    <row r="45" spans="2:227" s="5" customFormat="1" ht="16.5" customHeight="1" x14ac:dyDescent="0.25">
      <c r="B45" s="28">
        <v>39</v>
      </c>
      <c r="C45" s="23" t="s">
        <v>31</v>
      </c>
      <c r="D45" s="25" t="s">
        <v>29</v>
      </c>
      <c r="E45" s="25">
        <v>45</v>
      </c>
      <c r="F45" s="44">
        <v>359.7</v>
      </c>
      <c r="G45" s="45">
        <f>F45/5</f>
        <v>71.94</v>
      </c>
      <c r="H45" s="88" t="s">
        <v>537</v>
      </c>
    </row>
    <row r="46" spans="2:227" s="5" customFormat="1" ht="16.5" customHeight="1" x14ac:dyDescent="0.25">
      <c r="B46" s="28">
        <v>40</v>
      </c>
      <c r="C46" s="23" t="s">
        <v>32</v>
      </c>
      <c r="D46" s="25" t="s">
        <v>29</v>
      </c>
      <c r="E46" s="25">
        <v>45</v>
      </c>
      <c r="F46" s="44">
        <v>359.7</v>
      </c>
      <c r="G46" s="45">
        <f>F46/5</f>
        <v>71.94</v>
      </c>
      <c r="H46" s="88" t="s">
        <v>538</v>
      </c>
    </row>
    <row r="47" spans="2:227" s="5" customFormat="1" ht="16.5" customHeight="1" x14ac:dyDescent="0.25">
      <c r="B47" s="28">
        <v>41</v>
      </c>
      <c r="C47" s="23" t="s">
        <v>92</v>
      </c>
      <c r="D47" s="25" t="s">
        <v>27</v>
      </c>
      <c r="E47" s="25">
        <v>62</v>
      </c>
      <c r="F47" s="44">
        <f>G47*42</f>
        <v>2425.5000000000005</v>
      </c>
      <c r="G47" s="177">
        <v>57.750000000000007</v>
      </c>
      <c r="H47" s="88" t="s">
        <v>539</v>
      </c>
    </row>
    <row r="48" spans="2:227" s="5" customFormat="1" ht="16.5" customHeight="1" x14ac:dyDescent="0.25">
      <c r="B48" s="28">
        <v>42</v>
      </c>
      <c r="C48" s="23" t="s">
        <v>93</v>
      </c>
      <c r="D48" s="25" t="s">
        <v>27</v>
      </c>
      <c r="E48" s="25">
        <v>60</v>
      </c>
      <c r="F48" s="44">
        <f>G48*42</f>
        <v>1963.5000000000002</v>
      </c>
      <c r="G48" s="177">
        <v>46.750000000000007</v>
      </c>
      <c r="H48" s="88" t="s">
        <v>540</v>
      </c>
    </row>
    <row r="49" spans="2:227" s="5" customFormat="1" ht="16.5" customHeight="1" x14ac:dyDescent="0.25">
      <c r="B49" s="28">
        <v>43</v>
      </c>
      <c r="C49" s="23" t="s">
        <v>94</v>
      </c>
      <c r="D49" s="25" t="s">
        <v>27</v>
      </c>
      <c r="E49" s="25">
        <v>61</v>
      </c>
      <c r="F49" s="44">
        <f>G49*42</f>
        <v>1778.7</v>
      </c>
      <c r="G49" s="177">
        <v>42.35</v>
      </c>
      <c r="H49" s="88" t="s">
        <v>541</v>
      </c>
    </row>
    <row r="50" spans="2:227" s="5" customFormat="1" ht="16.5" customHeight="1" x14ac:dyDescent="0.25">
      <c r="B50" s="28">
        <v>44</v>
      </c>
      <c r="C50" s="23" t="s">
        <v>363</v>
      </c>
      <c r="D50" s="25" t="s">
        <v>27</v>
      </c>
      <c r="E50" s="25">
        <v>67</v>
      </c>
      <c r="F50" s="44">
        <f>G50*42</f>
        <v>2864.4</v>
      </c>
      <c r="G50" s="177">
        <v>68.2</v>
      </c>
      <c r="H50" s="88" t="s">
        <v>542</v>
      </c>
    </row>
    <row r="51" spans="2:227" s="5" customFormat="1" ht="16.5" customHeight="1" x14ac:dyDescent="0.25">
      <c r="B51" s="28">
        <v>45</v>
      </c>
      <c r="C51" s="22" t="s">
        <v>95</v>
      </c>
      <c r="D51" s="25" t="s">
        <v>27</v>
      </c>
      <c r="E51" s="25">
        <v>60</v>
      </c>
      <c r="F51" s="44">
        <f>G51*42</f>
        <v>2079.0000000000005</v>
      </c>
      <c r="G51" s="177">
        <v>49.500000000000007</v>
      </c>
      <c r="H51" s="88" t="s">
        <v>543</v>
      </c>
    </row>
    <row r="52" spans="2:227" s="5" customFormat="1" ht="16.5" customHeight="1" x14ac:dyDescent="0.25">
      <c r="B52" s="254" t="s">
        <v>105</v>
      </c>
      <c r="C52" s="255"/>
      <c r="D52" s="255"/>
      <c r="E52" s="255"/>
      <c r="F52" s="255"/>
      <c r="G52" s="256"/>
    </row>
    <row r="53" spans="2:227" s="5" customFormat="1" ht="16.5" customHeight="1" x14ac:dyDescent="0.25">
      <c r="B53" s="33">
        <f>B51+1</f>
        <v>46</v>
      </c>
      <c r="C53" s="21" t="s">
        <v>369</v>
      </c>
      <c r="D53" s="19" t="s">
        <v>27</v>
      </c>
      <c r="E53" s="19">
        <v>120</v>
      </c>
      <c r="F53" s="43">
        <f t="shared" ref="F53:F63" si="5">G53*9</f>
        <v>861.30000000000007</v>
      </c>
      <c r="G53" s="177">
        <v>95.7</v>
      </c>
      <c r="H53" s="88" t="s">
        <v>544</v>
      </c>
    </row>
    <row r="54" spans="2:227" s="10" customFormat="1" ht="16.5" customHeight="1" x14ac:dyDescent="0.25">
      <c r="B54" s="33">
        <f>B53+1</f>
        <v>47</v>
      </c>
      <c r="C54" s="21" t="s">
        <v>90</v>
      </c>
      <c r="D54" s="25" t="s">
        <v>27</v>
      </c>
      <c r="E54" s="25">
        <v>110</v>
      </c>
      <c r="F54" s="44">
        <f t="shared" si="5"/>
        <v>787.05000000000007</v>
      </c>
      <c r="G54" s="177">
        <v>87.45</v>
      </c>
      <c r="H54" s="88" t="s">
        <v>545</v>
      </c>
      <c r="I54" s="5"/>
      <c r="J54" s="5"/>
    </row>
    <row r="55" spans="2:227" s="10" customFormat="1" ht="16.5" customHeight="1" x14ac:dyDescent="0.25">
      <c r="B55" s="33">
        <v>48</v>
      </c>
      <c r="C55" s="21" t="s">
        <v>642</v>
      </c>
      <c r="D55" s="19" t="s">
        <v>27</v>
      </c>
      <c r="E55" s="19">
        <v>115</v>
      </c>
      <c r="F55" s="43">
        <f t="shared" si="5"/>
        <v>861.30000000000007</v>
      </c>
      <c r="G55" s="177">
        <v>95.7</v>
      </c>
      <c r="H55" s="88"/>
      <c r="I55" s="5"/>
      <c r="J55" s="5"/>
    </row>
    <row r="56" spans="2:227" s="10" customFormat="1" ht="16.5" customHeight="1" x14ac:dyDescent="0.25">
      <c r="B56" s="33">
        <f t="shared" ref="B56" si="6">B55+1</f>
        <v>49</v>
      </c>
      <c r="C56" s="22" t="s">
        <v>132</v>
      </c>
      <c r="D56" s="25" t="s">
        <v>27</v>
      </c>
      <c r="E56" s="25">
        <v>140</v>
      </c>
      <c r="F56" s="44">
        <f t="shared" si="5"/>
        <v>861.30000000000007</v>
      </c>
      <c r="G56" s="177">
        <v>95.7</v>
      </c>
      <c r="H56" s="88" t="s">
        <v>546</v>
      </c>
      <c r="I56" s="5"/>
      <c r="J56" s="5"/>
    </row>
    <row r="57" spans="2:227" s="10" customFormat="1" ht="16.5" customHeight="1" x14ac:dyDescent="0.25">
      <c r="B57" s="33">
        <v>50</v>
      </c>
      <c r="C57" s="21" t="s">
        <v>193</v>
      </c>
      <c r="D57" s="25" t="s">
        <v>27</v>
      </c>
      <c r="E57" s="25">
        <v>95</v>
      </c>
      <c r="F57" s="44">
        <f t="shared" si="5"/>
        <v>836.55000000000007</v>
      </c>
      <c r="G57" s="177">
        <v>92.95</v>
      </c>
      <c r="H57" s="88" t="s">
        <v>547</v>
      </c>
      <c r="I57" s="5"/>
      <c r="J57" s="5"/>
    </row>
    <row r="58" spans="2:227" s="10" customFormat="1" ht="16.5" customHeight="1" x14ac:dyDescent="0.25">
      <c r="B58" s="33">
        <f t="shared" ref="B58" si="7">B57+1</f>
        <v>51</v>
      </c>
      <c r="C58" s="21" t="s">
        <v>194</v>
      </c>
      <c r="D58" s="25" t="s">
        <v>27</v>
      </c>
      <c r="E58" s="25">
        <v>120</v>
      </c>
      <c r="F58" s="44">
        <f t="shared" si="5"/>
        <v>886.05000000000007</v>
      </c>
      <c r="G58" s="177">
        <v>98.45</v>
      </c>
      <c r="H58" s="88" t="s">
        <v>548</v>
      </c>
      <c r="I58" s="5"/>
      <c r="J58" s="5"/>
    </row>
    <row r="59" spans="2:227" s="10" customFormat="1" ht="16.5" customHeight="1" x14ac:dyDescent="0.25">
      <c r="B59" s="33">
        <v>52</v>
      </c>
      <c r="C59" s="21" t="s">
        <v>498</v>
      </c>
      <c r="D59" s="19" t="s">
        <v>27</v>
      </c>
      <c r="E59" s="19">
        <v>120</v>
      </c>
      <c r="F59" s="43">
        <f t="shared" si="5"/>
        <v>886.05000000000007</v>
      </c>
      <c r="G59" s="177">
        <v>98.45</v>
      </c>
      <c r="H59" s="88" t="s">
        <v>549</v>
      </c>
      <c r="I59" s="5"/>
      <c r="J59" s="5"/>
    </row>
    <row r="60" spans="2:227" s="10" customFormat="1" ht="16.5" customHeight="1" x14ac:dyDescent="0.25">
      <c r="B60" s="33">
        <v>53</v>
      </c>
      <c r="C60" s="21" t="s">
        <v>372</v>
      </c>
      <c r="D60" s="19" t="s">
        <v>27</v>
      </c>
      <c r="E60" s="19">
        <v>113</v>
      </c>
      <c r="F60" s="43">
        <f t="shared" si="5"/>
        <v>886.05000000000007</v>
      </c>
      <c r="G60" s="177">
        <v>98.45</v>
      </c>
      <c r="H60" s="88" t="s">
        <v>550</v>
      </c>
      <c r="I60" s="5"/>
      <c r="J60" s="5"/>
    </row>
    <row r="61" spans="2:227" s="10" customFormat="1" ht="16.5" customHeight="1" x14ac:dyDescent="0.25">
      <c r="B61" s="33">
        <v>54</v>
      </c>
      <c r="C61" s="21" t="s">
        <v>96</v>
      </c>
      <c r="D61" s="19" t="s">
        <v>27</v>
      </c>
      <c r="E61" s="19">
        <v>120</v>
      </c>
      <c r="F61" s="43">
        <f t="shared" si="5"/>
        <v>886.05000000000007</v>
      </c>
      <c r="G61" s="177">
        <v>98.45</v>
      </c>
      <c r="H61" s="88" t="s">
        <v>551</v>
      </c>
      <c r="I61" s="5"/>
      <c r="J61" s="5"/>
    </row>
    <row r="62" spans="2:227" s="10" customFormat="1" ht="16.5" customHeight="1" x14ac:dyDescent="0.25">
      <c r="B62" s="33">
        <v>55</v>
      </c>
      <c r="C62" s="21" t="s">
        <v>160</v>
      </c>
      <c r="D62" s="19" t="s">
        <v>27</v>
      </c>
      <c r="E62" s="19">
        <v>92</v>
      </c>
      <c r="F62" s="43">
        <f t="shared" si="5"/>
        <v>886.05000000000007</v>
      </c>
      <c r="G62" s="177">
        <v>98.45</v>
      </c>
      <c r="H62" s="88" t="s">
        <v>552</v>
      </c>
      <c r="I62" s="5"/>
      <c r="J62" s="5"/>
    </row>
    <row r="63" spans="2:227" s="10" customFormat="1" ht="16.5" customHeight="1" x14ac:dyDescent="0.25">
      <c r="B63" s="33">
        <v>56</v>
      </c>
      <c r="C63" s="21" t="s">
        <v>332</v>
      </c>
      <c r="D63" s="19" t="s">
        <v>27</v>
      </c>
      <c r="E63" s="19">
        <v>105</v>
      </c>
      <c r="F63" s="43">
        <f t="shared" si="5"/>
        <v>985.05000000000007</v>
      </c>
      <c r="G63" s="177">
        <v>109.45</v>
      </c>
      <c r="H63" s="88" t="s">
        <v>553</v>
      </c>
      <c r="I63" s="5"/>
      <c r="J63" s="5"/>
    </row>
    <row r="64" spans="2:227" ht="16.5" customHeight="1" x14ac:dyDescent="0.25">
      <c r="B64" s="48"/>
      <c r="C64" s="252" t="s">
        <v>28</v>
      </c>
      <c r="D64" s="252"/>
      <c r="E64" s="252"/>
      <c r="F64" s="252"/>
      <c r="G64" s="38">
        <v>24</v>
      </c>
      <c r="HQ64" s="3"/>
      <c r="HR64" s="3"/>
      <c r="HS64" s="3"/>
    </row>
    <row r="65" spans="1:227" s="5" customFormat="1" ht="16.5" customHeight="1" x14ac:dyDescent="0.2">
      <c r="B65" s="28">
        <f>B63+1</f>
        <v>57</v>
      </c>
      <c r="C65" s="23" t="s">
        <v>33</v>
      </c>
      <c r="D65" s="25" t="s">
        <v>34</v>
      </c>
      <c r="E65" s="25">
        <v>50</v>
      </c>
      <c r="F65" s="44">
        <f>G65*24</f>
        <v>1476.7320000000002</v>
      </c>
      <c r="G65" s="45">
        <v>61.530500000000011</v>
      </c>
      <c r="H65" s="88" t="s">
        <v>554</v>
      </c>
      <c r="HQ65" s="8"/>
      <c r="HR65" s="8"/>
      <c r="HS65" s="8"/>
    </row>
    <row r="66" spans="1:227" s="5" customFormat="1" ht="16.5" customHeight="1" x14ac:dyDescent="0.2">
      <c r="B66" s="28">
        <f t="shared" ref="B66:B70" si="8">B65+1</f>
        <v>58</v>
      </c>
      <c r="C66" s="23" t="s">
        <v>488</v>
      </c>
      <c r="D66" s="25" t="s">
        <v>34</v>
      </c>
      <c r="E66" s="25">
        <v>50</v>
      </c>
      <c r="F66" s="44">
        <f>G66*24</f>
        <v>1412.64</v>
      </c>
      <c r="G66" s="45">
        <v>58.860000000000007</v>
      </c>
      <c r="H66" s="88" t="s">
        <v>555</v>
      </c>
      <c r="HQ66" s="8"/>
      <c r="HR66" s="8"/>
      <c r="HS66" s="8"/>
    </row>
    <row r="67" spans="1:227" s="5" customFormat="1" ht="16.5" customHeight="1" x14ac:dyDescent="0.2">
      <c r="B67" s="33">
        <f t="shared" si="8"/>
        <v>59</v>
      </c>
      <c r="C67" s="23" t="s">
        <v>131</v>
      </c>
      <c r="D67" s="25" t="s">
        <v>27</v>
      </c>
      <c r="E67" s="25">
        <v>125</v>
      </c>
      <c r="F67" s="44">
        <f>G67*21</f>
        <v>1351.3500000000001</v>
      </c>
      <c r="G67" s="240">
        <v>64.350000000000009</v>
      </c>
      <c r="H67" s="88" t="s">
        <v>556</v>
      </c>
      <c r="HQ67" s="8"/>
      <c r="HR67" s="8"/>
      <c r="HS67" s="8"/>
    </row>
    <row r="68" spans="1:227" s="5" customFormat="1" ht="16.5" customHeight="1" x14ac:dyDescent="0.2">
      <c r="B68" s="33">
        <f t="shared" si="8"/>
        <v>60</v>
      </c>
      <c r="C68" s="23" t="s">
        <v>447</v>
      </c>
      <c r="D68" s="25" t="s">
        <v>27</v>
      </c>
      <c r="E68" s="25">
        <v>120</v>
      </c>
      <c r="F68" s="44">
        <f>G68*21</f>
        <v>1951.95</v>
      </c>
      <c r="G68" s="240">
        <v>92.95</v>
      </c>
      <c r="H68" s="88" t="s">
        <v>557</v>
      </c>
      <c r="HQ68" s="8"/>
      <c r="HR68" s="8"/>
      <c r="HS68" s="8"/>
    </row>
    <row r="69" spans="1:227" s="10" customFormat="1" ht="16.5" customHeight="1" x14ac:dyDescent="0.25">
      <c r="A69" s="163"/>
      <c r="B69" s="33">
        <f t="shared" si="8"/>
        <v>61</v>
      </c>
      <c r="C69" s="23" t="s">
        <v>413</v>
      </c>
      <c r="D69" s="25" t="s">
        <v>27</v>
      </c>
      <c r="E69" s="25">
        <v>65</v>
      </c>
      <c r="F69" s="44">
        <f>G69*5</f>
        <v>327.25</v>
      </c>
      <c r="G69" s="240">
        <v>65.45</v>
      </c>
      <c r="H69" s="88" t="s">
        <v>558</v>
      </c>
      <c r="I69" s="5"/>
      <c r="J69" s="5"/>
    </row>
    <row r="70" spans="1:227" s="10" customFormat="1" ht="16.5" customHeight="1" x14ac:dyDescent="0.25">
      <c r="A70" s="163"/>
      <c r="B70" s="33">
        <f t="shared" si="8"/>
        <v>62</v>
      </c>
      <c r="C70" s="23" t="s">
        <v>414</v>
      </c>
      <c r="D70" s="25" t="s">
        <v>27</v>
      </c>
      <c r="E70" s="25">
        <v>65</v>
      </c>
      <c r="F70" s="44">
        <f>G70*5</f>
        <v>327.25</v>
      </c>
      <c r="G70" s="240">
        <v>65.45</v>
      </c>
      <c r="H70" s="88" t="s">
        <v>559</v>
      </c>
      <c r="I70" s="5"/>
      <c r="J70" s="5"/>
    </row>
    <row r="71" spans="1:227" s="10" customFormat="1" ht="16.5" customHeight="1" x14ac:dyDescent="0.25">
      <c r="A71" s="163"/>
      <c r="B71" s="33">
        <f>B70+1</f>
        <v>63</v>
      </c>
      <c r="C71" s="23" t="s">
        <v>415</v>
      </c>
      <c r="D71" s="25" t="s">
        <v>27</v>
      </c>
      <c r="E71" s="25">
        <v>65</v>
      </c>
      <c r="F71" s="44">
        <f t="shared" ref="F71:F72" si="9">G71*5</f>
        <v>327.25</v>
      </c>
      <c r="G71" s="240">
        <v>65.45</v>
      </c>
      <c r="H71" s="88" t="s">
        <v>560</v>
      </c>
      <c r="I71" s="5"/>
      <c r="J71" s="5"/>
    </row>
    <row r="72" spans="1:227" s="10" customFormat="1" ht="16.5" customHeight="1" x14ac:dyDescent="0.25">
      <c r="A72" s="163"/>
      <c r="B72" s="33">
        <f>B71+1</f>
        <v>64</v>
      </c>
      <c r="C72" s="23" t="s">
        <v>416</v>
      </c>
      <c r="D72" s="25" t="s">
        <v>27</v>
      </c>
      <c r="E72" s="25">
        <v>65</v>
      </c>
      <c r="F72" s="44">
        <f t="shared" si="9"/>
        <v>327.25</v>
      </c>
      <c r="G72" s="240">
        <v>65.45</v>
      </c>
      <c r="H72" s="88" t="s">
        <v>561</v>
      </c>
      <c r="I72" s="5"/>
      <c r="J72" s="5"/>
    </row>
    <row r="73" spans="1:227" s="10" customFormat="1" ht="16.5" customHeight="1" x14ac:dyDescent="0.25">
      <c r="B73" s="28">
        <f>B72+1</f>
        <v>65</v>
      </c>
      <c r="C73" s="23" t="s">
        <v>98</v>
      </c>
      <c r="D73" s="25" t="s">
        <v>29</v>
      </c>
      <c r="E73" s="25">
        <v>85</v>
      </c>
      <c r="F73" s="44">
        <v>599.5</v>
      </c>
      <c r="G73" s="45">
        <v>119.9</v>
      </c>
      <c r="H73" s="88" t="s">
        <v>562</v>
      </c>
      <c r="I73" s="5"/>
      <c r="J73" s="5"/>
    </row>
    <row r="74" spans="1:227" s="10" customFormat="1" ht="16.5" customHeight="1" x14ac:dyDescent="0.25">
      <c r="B74" s="33">
        <f t="shared" ref="B74:B76" si="10">B73+1</f>
        <v>66</v>
      </c>
      <c r="C74" s="21" t="s">
        <v>166</v>
      </c>
      <c r="D74" s="25" t="s">
        <v>27</v>
      </c>
      <c r="E74" s="25">
        <v>117</v>
      </c>
      <c r="F74" s="44">
        <f>G74*21</f>
        <v>1605.45</v>
      </c>
      <c r="G74" s="240">
        <v>76.45</v>
      </c>
      <c r="H74" s="88" t="s">
        <v>563</v>
      </c>
      <c r="I74" s="5"/>
      <c r="J74" s="5"/>
    </row>
    <row r="75" spans="1:227" s="10" customFormat="1" ht="16.5" customHeight="1" x14ac:dyDescent="0.25">
      <c r="B75" s="33">
        <f>B74+1</f>
        <v>67</v>
      </c>
      <c r="C75" s="21" t="s">
        <v>167</v>
      </c>
      <c r="D75" s="25" t="s">
        <v>27</v>
      </c>
      <c r="E75" s="25">
        <v>120</v>
      </c>
      <c r="F75" s="44">
        <f t="shared" ref="F75" si="11">G75*21</f>
        <v>1951.95</v>
      </c>
      <c r="G75" s="240">
        <v>92.95</v>
      </c>
      <c r="H75" s="88" t="s">
        <v>564</v>
      </c>
      <c r="I75" s="5"/>
      <c r="J75" s="5"/>
    </row>
    <row r="76" spans="1:227" s="10" customFormat="1" ht="16.5" customHeight="1" x14ac:dyDescent="0.25">
      <c r="B76" s="33">
        <f t="shared" si="10"/>
        <v>68</v>
      </c>
      <c r="C76" s="21" t="s">
        <v>168</v>
      </c>
      <c r="D76" s="25" t="s">
        <v>27</v>
      </c>
      <c r="E76" s="25">
        <v>100</v>
      </c>
      <c r="F76" s="44">
        <f t="shared" ref="F76:F77" si="12">G76*12</f>
        <v>950.40000000000009</v>
      </c>
      <c r="G76" s="240">
        <v>79.2</v>
      </c>
      <c r="H76" s="88" t="s">
        <v>565</v>
      </c>
      <c r="I76" s="5"/>
      <c r="J76" s="5"/>
    </row>
    <row r="77" spans="1:227" s="10" customFormat="1" ht="16.5" customHeight="1" x14ac:dyDescent="0.25">
      <c r="B77" s="33">
        <f>B76+1</f>
        <v>69</v>
      </c>
      <c r="C77" s="21" t="s">
        <v>195</v>
      </c>
      <c r="D77" s="25" t="s">
        <v>27</v>
      </c>
      <c r="E77" s="25">
        <v>80</v>
      </c>
      <c r="F77" s="44">
        <f t="shared" si="12"/>
        <v>1584</v>
      </c>
      <c r="G77" s="240">
        <v>132</v>
      </c>
      <c r="H77" s="88" t="s">
        <v>566</v>
      </c>
      <c r="I77" s="5"/>
      <c r="J77" s="5"/>
    </row>
    <row r="78" spans="1:227" s="10" customFormat="1" ht="16.5" customHeight="1" x14ac:dyDescent="0.25">
      <c r="A78" s="163"/>
      <c r="B78" s="33">
        <f>B77+1</f>
        <v>70</v>
      </c>
      <c r="C78" s="21" t="s">
        <v>417</v>
      </c>
      <c r="D78" s="25" t="s">
        <v>27</v>
      </c>
      <c r="E78" s="25">
        <v>130</v>
      </c>
      <c r="F78" s="44">
        <f>G78*12</f>
        <v>1584</v>
      </c>
      <c r="G78" s="240">
        <v>132</v>
      </c>
      <c r="H78" s="88" t="s">
        <v>567</v>
      </c>
      <c r="I78" s="5"/>
      <c r="J78" s="5"/>
    </row>
    <row r="79" spans="1:227" s="5" customFormat="1" ht="16.5" customHeight="1" x14ac:dyDescent="0.2">
      <c r="B79" s="33">
        <f t="shared" ref="B79:B144" si="13">B78+1</f>
        <v>71</v>
      </c>
      <c r="C79" s="21" t="s">
        <v>298</v>
      </c>
      <c r="D79" s="25" t="s">
        <v>27</v>
      </c>
      <c r="E79" s="25">
        <v>120</v>
      </c>
      <c r="F79" s="44">
        <f>G79*14</f>
        <v>2310</v>
      </c>
      <c r="G79" s="240">
        <v>165</v>
      </c>
      <c r="H79" s="88" t="s">
        <v>568</v>
      </c>
      <c r="HQ79" s="8"/>
      <c r="HR79" s="8"/>
      <c r="HS79" s="8"/>
    </row>
    <row r="80" spans="1:227" s="10" customFormat="1" ht="16.5" customHeight="1" x14ac:dyDescent="0.25">
      <c r="B80" s="33">
        <f>B79+1</f>
        <v>72</v>
      </c>
      <c r="C80" s="215" t="s">
        <v>113</v>
      </c>
      <c r="D80" s="25" t="s">
        <v>27</v>
      </c>
      <c r="E80" s="25">
        <v>125</v>
      </c>
      <c r="F80" s="44">
        <f>G80*21</f>
        <v>2425.5000000000005</v>
      </c>
      <c r="G80" s="240">
        <v>115.50000000000001</v>
      </c>
      <c r="H80" s="88" t="s">
        <v>569</v>
      </c>
      <c r="I80" s="5"/>
      <c r="J80" s="5"/>
    </row>
    <row r="81" spans="2:227" s="10" customFormat="1" ht="16.5" customHeight="1" x14ac:dyDescent="0.25">
      <c r="B81" s="33">
        <f t="shared" ref="B81:B90" si="14">B80+1</f>
        <v>73</v>
      </c>
      <c r="C81" s="21" t="s">
        <v>169</v>
      </c>
      <c r="D81" s="25" t="s">
        <v>27</v>
      </c>
      <c r="E81" s="25">
        <v>80</v>
      </c>
      <c r="F81" s="44">
        <f>G81*12</f>
        <v>1518.0000000000002</v>
      </c>
      <c r="G81" s="240">
        <v>126.50000000000001</v>
      </c>
      <c r="H81" s="88" t="s">
        <v>570</v>
      </c>
      <c r="I81" s="5"/>
      <c r="J81" s="5"/>
    </row>
    <row r="82" spans="2:227" s="5" customFormat="1" ht="16.5" customHeight="1" x14ac:dyDescent="0.2">
      <c r="B82" s="33">
        <f t="shared" si="14"/>
        <v>74</v>
      </c>
      <c r="C82" s="23" t="s">
        <v>170</v>
      </c>
      <c r="D82" s="25" t="s">
        <v>34</v>
      </c>
      <c r="E82" s="25">
        <v>100</v>
      </c>
      <c r="F82" s="44">
        <f>G82*12</f>
        <v>1650.6960000000004</v>
      </c>
      <c r="G82" s="45">
        <v>137.55800000000002</v>
      </c>
      <c r="H82" s="88" t="s">
        <v>571</v>
      </c>
      <c r="HQ82" s="8"/>
      <c r="HR82" s="8"/>
      <c r="HS82" s="8"/>
    </row>
    <row r="83" spans="2:227" s="5" customFormat="1" ht="16.5" customHeight="1" x14ac:dyDescent="0.2">
      <c r="B83" s="33">
        <f t="shared" si="14"/>
        <v>75</v>
      </c>
      <c r="C83" s="22" t="s">
        <v>171</v>
      </c>
      <c r="D83" s="25" t="s">
        <v>27</v>
      </c>
      <c r="E83" s="25">
        <v>150</v>
      </c>
      <c r="F83" s="44">
        <f>G83*12</f>
        <v>2244.0000000000005</v>
      </c>
      <c r="G83" s="240">
        <v>187.00000000000003</v>
      </c>
      <c r="H83" s="88" t="s">
        <v>572</v>
      </c>
      <c r="HQ83" s="8"/>
      <c r="HR83" s="8"/>
      <c r="HS83" s="8"/>
    </row>
    <row r="84" spans="2:227" s="10" customFormat="1" ht="16.5" customHeight="1" x14ac:dyDescent="0.25">
      <c r="B84" s="33">
        <f t="shared" si="14"/>
        <v>76</v>
      </c>
      <c r="C84" s="21" t="s">
        <v>172</v>
      </c>
      <c r="D84" s="25" t="s">
        <v>27</v>
      </c>
      <c r="E84" s="25">
        <v>140</v>
      </c>
      <c r="F84" s="44">
        <f>G84*12</f>
        <v>2046</v>
      </c>
      <c r="G84" s="240">
        <v>170.5</v>
      </c>
      <c r="H84" s="88" t="s">
        <v>573</v>
      </c>
      <c r="I84" s="5"/>
      <c r="J84" s="5"/>
    </row>
    <row r="85" spans="2:227" s="10" customFormat="1" ht="16.5" customHeight="1" x14ac:dyDescent="0.25">
      <c r="B85" s="33">
        <f t="shared" si="14"/>
        <v>77</v>
      </c>
      <c r="C85" s="215" t="s">
        <v>102</v>
      </c>
      <c r="D85" s="25" t="s">
        <v>27</v>
      </c>
      <c r="E85" s="25">
        <v>135</v>
      </c>
      <c r="F85" s="44">
        <f>G85*21</f>
        <v>2887.5</v>
      </c>
      <c r="G85" s="240">
        <v>137.5</v>
      </c>
      <c r="H85" s="88" t="s">
        <v>574</v>
      </c>
      <c r="I85" s="5"/>
      <c r="J85" s="5"/>
    </row>
    <row r="86" spans="2:227" s="5" customFormat="1" ht="16.5" customHeight="1" x14ac:dyDescent="0.25">
      <c r="B86" s="33">
        <f t="shared" si="14"/>
        <v>78</v>
      </c>
      <c r="C86" s="23" t="s">
        <v>173</v>
      </c>
      <c r="D86" s="25" t="s">
        <v>34</v>
      </c>
      <c r="E86" s="25">
        <v>110</v>
      </c>
      <c r="F86" s="44">
        <f>G86*9</f>
        <v>1308.654</v>
      </c>
      <c r="G86" s="45">
        <v>145.40600000000001</v>
      </c>
      <c r="H86" s="88" t="s">
        <v>575</v>
      </c>
    </row>
    <row r="87" spans="2:227" s="11" customFormat="1" ht="16.5" customHeight="1" x14ac:dyDescent="0.2">
      <c r="B87" s="33">
        <f t="shared" si="14"/>
        <v>79</v>
      </c>
      <c r="C87" s="23" t="s">
        <v>174</v>
      </c>
      <c r="D87" s="25" t="s">
        <v>34</v>
      </c>
      <c r="E87" s="25">
        <v>100</v>
      </c>
      <c r="F87" s="44">
        <f>G87*12</f>
        <v>2013.0120000000002</v>
      </c>
      <c r="G87" s="45">
        <v>167.751</v>
      </c>
      <c r="H87" s="88" t="s">
        <v>576</v>
      </c>
      <c r="HQ87" s="12"/>
      <c r="HR87" s="12"/>
      <c r="HS87" s="12"/>
    </row>
    <row r="88" spans="2:227" s="5" customFormat="1" ht="16.5" customHeight="1" x14ac:dyDescent="0.25">
      <c r="B88" s="33">
        <f t="shared" si="14"/>
        <v>80</v>
      </c>
      <c r="C88" s="157" t="s">
        <v>175</v>
      </c>
      <c r="D88" s="25" t="s">
        <v>34</v>
      </c>
      <c r="E88" s="25">
        <v>125</v>
      </c>
      <c r="F88" s="44">
        <f>G88*10</f>
        <v>1677.51</v>
      </c>
      <c r="G88" s="45">
        <v>167.751</v>
      </c>
      <c r="H88" s="88" t="s">
        <v>577</v>
      </c>
    </row>
    <row r="89" spans="2:227" s="10" customFormat="1" ht="16.5" customHeight="1" x14ac:dyDescent="0.25">
      <c r="B89" s="33">
        <f t="shared" si="14"/>
        <v>81</v>
      </c>
      <c r="C89" s="23" t="s">
        <v>176</v>
      </c>
      <c r="D89" s="25" t="s">
        <v>34</v>
      </c>
      <c r="E89" s="25">
        <v>90</v>
      </c>
      <c r="F89" s="44">
        <f>G89*9</f>
        <v>1509.759</v>
      </c>
      <c r="G89" s="45">
        <v>167.751</v>
      </c>
      <c r="H89" s="88" t="s">
        <v>578</v>
      </c>
      <c r="I89" s="5"/>
      <c r="J89" s="5"/>
    </row>
    <row r="90" spans="2:227" s="5" customFormat="1" ht="16.5" customHeight="1" x14ac:dyDescent="0.2">
      <c r="B90" s="33">
        <f t="shared" si="14"/>
        <v>82</v>
      </c>
      <c r="C90" s="21" t="s">
        <v>104</v>
      </c>
      <c r="D90" s="25" t="s">
        <v>27</v>
      </c>
      <c r="E90" s="25">
        <v>130</v>
      </c>
      <c r="F90" s="44">
        <f>G90*12</f>
        <v>1980</v>
      </c>
      <c r="G90" s="240">
        <v>165</v>
      </c>
      <c r="H90" s="88" t="s">
        <v>579</v>
      </c>
      <c r="HQ90" s="8"/>
      <c r="HR90" s="8"/>
      <c r="HS90" s="8"/>
    </row>
    <row r="91" spans="2:227" ht="16.5" customHeight="1" x14ac:dyDescent="0.25">
      <c r="B91" s="33"/>
      <c r="C91" s="252" t="s">
        <v>35</v>
      </c>
      <c r="D91" s="252"/>
      <c r="E91" s="252"/>
      <c r="F91" s="252"/>
      <c r="G91" s="38"/>
      <c r="HQ91" s="3"/>
      <c r="HR91" s="3"/>
      <c r="HS91" s="3"/>
    </row>
    <row r="92" spans="2:227" ht="16.5" customHeight="1" x14ac:dyDescent="0.25">
      <c r="B92" s="33">
        <v>83</v>
      </c>
      <c r="C92" s="29" t="s">
        <v>101</v>
      </c>
      <c r="D92" s="28" t="s">
        <v>27</v>
      </c>
      <c r="E92" s="28">
        <v>120</v>
      </c>
      <c r="F92" s="44">
        <f>G92*21</f>
        <v>1963.5000000000002</v>
      </c>
      <c r="G92" s="240">
        <v>93.500000000000014</v>
      </c>
      <c r="H92" s="88" t="s">
        <v>580</v>
      </c>
      <c r="HQ92" s="3"/>
      <c r="HR92" s="3"/>
      <c r="HS92" s="3"/>
    </row>
    <row r="93" spans="2:227" ht="16.5" customHeight="1" x14ac:dyDescent="0.25">
      <c r="B93" s="33">
        <f t="shared" si="13"/>
        <v>84</v>
      </c>
      <c r="C93" s="29" t="s">
        <v>137</v>
      </c>
      <c r="D93" s="28" t="s">
        <v>27</v>
      </c>
      <c r="E93" s="28">
        <v>135</v>
      </c>
      <c r="F93" s="44">
        <f>G93*21</f>
        <v>2541.0000000000005</v>
      </c>
      <c r="G93" s="240">
        <v>121.00000000000001</v>
      </c>
      <c r="H93" s="88" t="s">
        <v>581</v>
      </c>
      <c r="HQ93" s="3"/>
      <c r="HR93" s="3"/>
      <c r="HS93" s="3"/>
    </row>
    <row r="94" spans="2:227" ht="16.5" customHeight="1" x14ac:dyDescent="0.25">
      <c r="B94" s="33"/>
      <c r="C94" s="253" t="s">
        <v>36</v>
      </c>
      <c r="D94" s="253"/>
      <c r="E94" s="253"/>
      <c r="F94" s="253"/>
      <c r="G94" s="39"/>
      <c r="HQ94" s="3"/>
      <c r="HR94" s="3"/>
      <c r="HS94" s="3"/>
    </row>
    <row r="95" spans="2:227" ht="16.5" customHeight="1" x14ac:dyDescent="0.25">
      <c r="B95" s="33">
        <v>85</v>
      </c>
      <c r="C95" s="27" t="s">
        <v>669</v>
      </c>
      <c r="D95" s="25" t="s">
        <v>27</v>
      </c>
      <c r="E95" s="25">
        <v>130</v>
      </c>
      <c r="F95" s="178">
        <f>G95*10</f>
        <v>863.50000000000011</v>
      </c>
      <c r="G95" s="241">
        <v>86.350000000000009</v>
      </c>
      <c r="HQ95" s="3"/>
      <c r="HR95" s="3"/>
      <c r="HS95" s="3"/>
    </row>
    <row r="96" spans="2:227" ht="16.5" customHeight="1" x14ac:dyDescent="0.25">
      <c r="B96" s="33">
        <f t="shared" si="13"/>
        <v>86</v>
      </c>
      <c r="C96" s="27" t="s">
        <v>130</v>
      </c>
      <c r="D96" s="25" t="s">
        <v>27</v>
      </c>
      <c r="E96" s="25">
        <v>150</v>
      </c>
      <c r="F96" s="44">
        <f>12*G96</f>
        <v>1122.0000000000002</v>
      </c>
      <c r="G96" s="241">
        <v>93.500000000000014</v>
      </c>
      <c r="H96" s="88" t="s">
        <v>582</v>
      </c>
      <c r="HQ96" s="3"/>
      <c r="HR96" s="3"/>
      <c r="HS96" s="3"/>
    </row>
    <row r="97" spans="1:227" ht="16.5" customHeight="1" x14ac:dyDescent="0.25">
      <c r="B97" s="33">
        <f t="shared" si="13"/>
        <v>87</v>
      </c>
      <c r="C97" s="27" t="s">
        <v>373</v>
      </c>
      <c r="D97" s="25" t="s">
        <v>27</v>
      </c>
      <c r="E97" s="25">
        <v>130</v>
      </c>
      <c r="F97" s="44">
        <f>G97*10</f>
        <v>935.00000000000011</v>
      </c>
      <c r="G97" s="241">
        <v>93.500000000000014</v>
      </c>
      <c r="H97" s="88" t="s">
        <v>583</v>
      </c>
      <c r="HQ97" s="3"/>
      <c r="HR97" s="3"/>
      <c r="HS97" s="3"/>
    </row>
    <row r="98" spans="1:227" ht="16.5" customHeight="1" x14ac:dyDescent="0.25">
      <c r="B98" s="33">
        <f t="shared" si="13"/>
        <v>88</v>
      </c>
      <c r="C98" s="27" t="s">
        <v>196</v>
      </c>
      <c r="D98" s="25" t="s">
        <v>27</v>
      </c>
      <c r="E98" s="25">
        <v>160</v>
      </c>
      <c r="F98" s="44">
        <f>G98*14</f>
        <v>1270.5000000000002</v>
      </c>
      <c r="G98" s="241">
        <v>90.750000000000014</v>
      </c>
      <c r="H98" s="88" t="s">
        <v>584</v>
      </c>
      <c r="HQ98" s="3"/>
      <c r="HR98" s="3"/>
      <c r="HS98" s="3"/>
    </row>
    <row r="99" spans="1:227" s="2" customFormat="1" ht="16.5" customHeight="1" x14ac:dyDescent="0.25">
      <c r="B99" s="33">
        <f t="shared" si="13"/>
        <v>89</v>
      </c>
      <c r="C99" s="29" t="s">
        <v>499</v>
      </c>
      <c r="D99" s="25" t="s">
        <v>27</v>
      </c>
      <c r="E99" s="28">
        <v>145</v>
      </c>
      <c r="F99" s="44">
        <f>G99*12</f>
        <v>1188.0000000000002</v>
      </c>
      <c r="G99" s="241">
        <v>99.000000000000014</v>
      </c>
      <c r="H99" s="158" t="s">
        <v>585</v>
      </c>
      <c r="HQ99" s="3"/>
      <c r="HR99" s="3"/>
      <c r="HS99" s="3"/>
    </row>
    <row r="100" spans="1:227" s="2" customFormat="1" ht="16.5" customHeight="1" x14ac:dyDescent="0.25">
      <c r="B100" s="33">
        <f t="shared" si="13"/>
        <v>90</v>
      </c>
      <c r="C100" s="29" t="s">
        <v>500</v>
      </c>
      <c r="D100" s="25" t="s">
        <v>27</v>
      </c>
      <c r="E100" s="28">
        <v>110</v>
      </c>
      <c r="F100" s="44">
        <f>G100*16</f>
        <v>1672.0000000000002</v>
      </c>
      <c r="G100" s="241">
        <v>104.50000000000001</v>
      </c>
      <c r="H100" s="158" t="s">
        <v>586</v>
      </c>
      <c r="HQ100" s="3"/>
      <c r="HR100" s="3"/>
      <c r="HS100" s="3"/>
    </row>
    <row r="101" spans="1:227" s="2" customFormat="1" ht="16.5" customHeight="1" x14ac:dyDescent="0.25">
      <c r="A101" s="163"/>
      <c r="B101" s="33">
        <f t="shared" si="13"/>
        <v>91</v>
      </c>
      <c r="C101" s="29" t="s">
        <v>647</v>
      </c>
      <c r="D101" s="25" t="s">
        <v>27</v>
      </c>
      <c r="E101" s="28">
        <v>115</v>
      </c>
      <c r="F101" s="44">
        <f>G101*14</f>
        <v>1617.0000000000002</v>
      </c>
      <c r="G101" s="241">
        <v>115.50000000000001</v>
      </c>
      <c r="H101" s="158"/>
      <c r="HQ101" s="3"/>
      <c r="HR101" s="3"/>
      <c r="HS101" s="3"/>
    </row>
    <row r="102" spans="1:227" s="2" customFormat="1" ht="16.5" customHeight="1" x14ac:dyDescent="0.25">
      <c r="A102" s="163"/>
      <c r="B102" s="33">
        <f t="shared" si="13"/>
        <v>92</v>
      </c>
      <c r="C102" s="29" t="s">
        <v>648</v>
      </c>
      <c r="D102" s="25" t="s">
        <v>27</v>
      </c>
      <c r="E102" s="28">
        <v>160</v>
      </c>
      <c r="F102" s="44">
        <f>G102*14</f>
        <v>1848</v>
      </c>
      <c r="G102" s="241">
        <v>132</v>
      </c>
      <c r="H102" s="158"/>
      <c r="HQ102" s="3"/>
      <c r="HR102" s="3"/>
      <c r="HS102" s="3"/>
    </row>
    <row r="103" spans="1:227" s="2" customFormat="1" ht="16.5" customHeight="1" x14ac:dyDescent="0.25">
      <c r="B103" s="33">
        <v>93</v>
      </c>
      <c r="C103" s="29" t="s">
        <v>252</v>
      </c>
      <c r="D103" s="25" t="s">
        <v>27</v>
      </c>
      <c r="E103" s="28">
        <v>150</v>
      </c>
      <c r="F103" s="44">
        <f>G103*14</f>
        <v>1848</v>
      </c>
      <c r="G103" s="177">
        <v>132</v>
      </c>
      <c r="H103" s="158" t="s">
        <v>587</v>
      </c>
      <c r="HQ103" s="3"/>
      <c r="HR103" s="3"/>
      <c r="HS103" s="3"/>
    </row>
    <row r="104" spans="1:227" s="2" customFormat="1" ht="16.5" customHeight="1" x14ac:dyDescent="0.25">
      <c r="B104" s="33">
        <f t="shared" si="13"/>
        <v>94</v>
      </c>
      <c r="C104" s="21" t="s">
        <v>41</v>
      </c>
      <c r="D104" s="25" t="s">
        <v>27</v>
      </c>
      <c r="E104" s="25">
        <v>125</v>
      </c>
      <c r="F104" s="44">
        <f>G104*12</f>
        <v>1161.6000000000001</v>
      </c>
      <c r="G104" s="177">
        <v>96.800000000000011</v>
      </c>
      <c r="H104" s="88" t="s">
        <v>588</v>
      </c>
      <c r="HQ104" s="3"/>
      <c r="HR104" s="3"/>
      <c r="HS104" s="3"/>
    </row>
    <row r="105" spans="1:227" ht="16.5" customHeight="1" x14ac:dyDescent="0.25">
      <c r="B105" s="33">
        <f t="shared" si="13"/>
        <v>95</v>
      </c>
      <c r="C105" s="21" t="s">
        <v>88</v>
      </c>
      <c r="D105" s="25" t="s">
        <v>27</v>
      </c>
      <c r="E105" s="25">
        <v>150</v>
      </c>
      <c r="F105" s="44">
        <f>G105*10</f>
        <v>1155.0000000000002</v>
      </c>
      <c r="G105" s="177">
        <v>115.50000000000001</v>
      </c>
      <c r="H105" s="88" t="s">
        <v>589</v>
      </c>
      <c r="HQ105" s="3"/>
      <c r="HR105" s="3"/>
      <c r="HS105" s="3"/>
    </row>
    <row r="106" spans="1:227" ht="16.5" customHeight="1" x14ac:dyDescent="0.25">
      <c r="B106" s="33">
        <f t="shared" si="13"/>
        <v>96</v>
      </c>
      <c r="C106" s="29" t="s">
        <v>97</v>
      </c>
      <c r="D106" s="25" t="s">
        <v>27</v>
      </c>
      <c r="E106" s="28">
        <v>140</v>
      </c>
      <c r="F106" s="44">
        <f>G106*16</f>
        <v>1672.0000000000002</v>
      </c>
      <c r="G106" s="177">
        <v>104.50000000000001</v>
      </c>
      <c r="H106" s="88" t="s">
        <v>590</v>
      </c>
      <c r="HQ106" s="3"/>
      <c r="HR106" s="3"/>
      <c r="HS106" s="3"/>
    </row>
    <row r="107" spans="1:227" ht="16.5" customHeight="1" x14ac:dyDescent="0.25">
      <c r="B107" s="33">
        <f t="shared" si="13"/>
        <v>97</v>
      </c>
      <c r="C107" s="29" t="s">
        <v>138</v>
      </c>
      <c r="D107" s="25" t="s">
        <v>27</v>
      </c>
      <c r="E107" s="28">
        <v>130</v>
      </c>
      <c r="F107" s="44">
        <f>G107*8</f>
        <v>924.00000000000011</v>
      </c>
      <c r="G107" s="177">
        <v>115.50000000000001</v>
      </c>
      <c r="H107" s="88" t="s">
        <v>591</v>
      </c>
      <c r="HQ107" s="3"/>
      <c r="HR107" s="3"/>
      <c r="HS107" s="3"/>
    </row>
    <row r="108" spans="1:227" s="5" customFormat="1" ht="16.5" customHeight="1" x14ac:dyDescent="0.25">
      <c r="B108" s="33">
        <f t="shared" si="13"/>
        <v>98</v>
      </c>
      <c r="C108" s="29" t="s">
        <v>253</v>
      </c>
      <c r="D108" s="25" t="s">
        <v>27</v>
      </c>
      <c r="E108" s="28">
        <v>150</v>
      </c>
      <c r="F108" s="44">
        <f>G108*16</f>
        <v>2112</v>
      </c>
      <c r="G108" s="177">
        <v>132</v>
      </c>
      <c r="H108" s="88" t="s">
        <v>592</v>
      </c>
    </row>
    <row r="109" spans="1:227" s="5" customFormat="1" ht="16.5" customHeight="1" x14ac:dyDescent="0.25">
      <c r="B109" s="33">
        <f t="shared" si="13"/>
        <v>99</v>
      </c>
      <c r="C109" s="21" t="s">
        <v>84</v>
      </c>
      <c r="D109" s="25" t="s">
        <v>27</v>
      </c>
      <c r="E109" s="25">
        <v>145</v>
      </c>
      <c r="F109" s="44">
        <f>G109*16</f>
        <v>1848.0000000000002</v>
      </c>
      <c r="G109" s="177">
        <v>115.50000000000001</v>
      </c>
      <c r="H109" s="88" t="s">
        <v>593</v>
      </c>
    </row>
    <row r="110" spans="1:227" ht="16.5" customHeight="1" x14ac:dyDescent="0.25">
      <c r="B110" s="33">
        <f t="shared" si="13"/>
        <v>100</v>
      </c>
      <c r="C110" s="21" t="s">
        <v>100</v>
      </c>
      <c r="D110" s="25" t="s">
        <v>27</v>
      </c>
      <c r="E110" s="25">
        <v>155</v>
      </c>
      <c r="F110" s="44">
        <f>G110*14</f>
        <v>1617.0000000000002</v>
      </c>
      <c r="G110" s="177">
        <v>115.50000000000001</v>
      </c>
      <c r="H110" s="88" t="s">
        <v>594</v>
      </c>
      <c r="HQ110" s="3"/>
      <c r="HR110" s="3"/>
      <c r="HS110" s="3"/>
    </row>
    <row r="111" spans="1:227" s="2" customFormat="1" ht="16.5" customHeight="1" x14ac:dyDescent="0.25">
      <c r="B111" s="33">
        <f t="shared" si="13"/>
        <v>101</v>
      </c>
      <c r="C111" s="27" t="s">
        <v>134</v>
      </c>
      <c r="D111" s="25" t="s">
        <v>27</v>
      </c>
      <c r="E111" s="25">
        <v>200</v>
      </c>
      <c r="F111" s="44">
        <f>G111*12</f>
        <v>1254.0000000000002</v>
      </c>
      <c r="G111" s="177">
        <v>104.50000000000001</v>
      </c>
      <c r="H111" s="158" t="s">
        <v>595</v>
      </c>
      <c r="HQ111" s="3"/>
      <c r="HR111" s="3"/>
      <c r="HS111" s="3"/>
    </row>
    <row r="112" spans="1:227" s="2" customFormat="1" ht="16.5" customHeight="1" x14ac:dyDescent="0.25">
      <c r="B112" s="33">
        <f t="shared" si="13"/>
        <v>102</v>
      </c>
      <c r="C112" s="27" t="s">
        <v>641</v>
      </c>
      <c r="D112" s="25" t="s">
        <v>27</v>
      </c>
      <c r="E112" s="25">
        <v>120</v>
      </c>
      <c r="F112" s="44">
        <f>G112*12</f>
        <v>1221.0000000000002</v>
      </c>
      <c r="G112" s="177">
        <v>101.75000000000001</v>
      </c>
      <c r="H112" s="158" t="s">
        <v>596</v>
      </c>
      <c r="HQ112" s="3"/>
      <c r="HR112" s="3"/>
      <c r="HS112" s="3"/>
    </row>
    <row r="113" spans="2:227" s="5" customFormat="1" ht="16.5" customHeight="1" x14ac:dyDescent="0.25">
      <c r="B113" s="33">
        <f t="shared" si="13"/>
        <v>103</v>
      </c>
      <c r="C113" s="29" t="s">
        <v>37</v>
      </c>
      <c r="D113" s="25" t="s">
        <v>34</v>
      </c>
      <c r="E113" s="25">
        <v>100</v>
      </c>
      <c r="F113" s="44">
        <f>G113*14</f>
        <v>1785.4200000000003</v>
      </c>
      <c r="G113" s="45">
        <v>127.53000000000002</v>
      </c>
      <c r="H113" s="88" t="s">
        <v>597</v>
      </c>
    </row>
    <row r="114" spans="2:227" s="5" customFormat="1" ht="16.5" customHeight="1" x14ac:dyDescent="0.2">
      <c r="B114" s="33">
        <f t="shared" si="13"/>
        <v>104</v>
      </c>
      <c r="C114" s="21" t="s">
        <v>86</v>
      </c>
      <c r="D114" s="25" t="s">
        <v>27</v>
      </c>
      <c r="E114" s="25">
        <v>170</v>
      </c>
      <c r="F114" s="44">
        <f>G114*16</f>
        <v>1848</v>
      </c>
      <c r="G114" s="240">
        <v>115.5</v>
      </c>
      <c r="H114" s="88" t="s">
        <v>598</v>
      </c>
      <c r="HQ114" s="8"/>
      <c r="HR114" s="8"/>
      <c r="HS114" s="8"/>
    </row>
    <row r="115" spans="2:227" s="5" customFormat="1" ht="16.5" customHeight="1" x14ac:dyDescent="0.2">
      <c r="B115" s="33">
        <f t="shared" si="13"/>
        <v>105</v>
      </c>
      <c r="C115" s="21" t="s">
        <v>297</v>
      </c>
      <c r="D115" s="25" t="s">
        <v>27</v>
      </c>
      <c r="E115" s="25">
        <v>125</v>
      </c>
      <c r="F115" s="44">
        <f>G115*16</f>
        <v>2640</v>
      </c>
      <c r="G115" s="240">
        <v>165</v>
      </c>
      <c r="H115" s="88" t="s">
        <v>599</v>
      </c>
      <c r="HQ115" s="8"/>
      <c r="HR115" s="8"/>
      <c r="HS115" s="8"/>
    </row>
    <row r="116" spans="2:227" ht="16.5" customHeight="1" x14ac:dyDescent="0.25">
      <c r="B116" s="33">
        <f t="shared" si="13"/>
        <v>106</v>
      </c>
      <c r="C116" s="29" t="s">
        <v>140</v>
      </c>
      <c r="D116" s="25" t="s">
        <v>27</v>
      </c>
      <c r="E116" s="25">
        <v>135</v>
      </c>
      <c r="F116" s="44">
        <f>G116*12</f>
        <v>1584</v>
      </c>
      <c r="G116" s="240">
        <v>132</v>
      </c>
      <c r="H116" s="88" t="s">
        <v>600</v>
      </c>
      <c r="HQ116" s="3"/>
      <c r="HR116" s="3"/>
      <c r="HS116" s="3"/>
    </row>
    <row r="117" spans="2:227" s="5" customFormat="1" ht="16.5" customHeight="1" x14ac:dyDescent="0.2">
      <c r="B117" s="33">
        <f t="shared" si="13"/>
        <v>107</v>
      </c>
      <c r="C117" s="21" t="s">
        <v>406</v>
      </c>
      <c r="D117" s="25" t="s">
        <v>27</v>
      </c>
      <c r="E117" s="25">
        <v>135</v>
      </c>
      <c r="F117" s="44">
        <f>G117*16</f>
        <v>1540</v>
      </c>
      <c r="G117" s="240">
        <v>96.25</v>
      </c>
      <c r="H117" s="88" t="s">
        <v>601</v>
      </c>
      <c r="HQ117" s="8"/>
      <c r="HR117" s="8"/>
      <c r="HS117" s="8"/>
    </row>
    <row r="118" spans="2:227" s="5" customFormat="1" ht="16.5" customHeight="1" x14ac:dyDescent="0.2">
      <c r="B118" s="33">
        <f t="shared" si="13"/>
        <v>108</v>
      </c>
      <c r="C118" s="29" t="s">
        <v>680</v>
      </c>
      <c r="D118" s="25" t="s">
        <v>27</v>
      </c>
      <c r="E118" s="28">
        <f>2240/14</f>
        <v>160</v>
      </c>
      <c r="F118" s="44">
        <v>2233</v>
      </c>
      <c r="G118" s="32">
        <f>F118/14</f>
        <v>159.5</v>
      </c>
      <c r="H118" s="88"/>
      <c r="HQ118" s="8"/>
      <c r="HR118" s="8"/>
      <c r="HS118" s="8"/>
    </row>
    <row r="119" spans="2:227" s="5" customFormat="1" ht="16.5" customHeight="1" x14ac:dyDescent="0.2">
      <c r="B119" s="33">
        <f t="shared" si="13"/>
        <v>109</v>
      </c>
      <c r="C119" s="29" t="s">
        <v>681</v>
      </c>
      <c r="D119" s="25" t="s">
        <v>27</v>
      </c>
      <c r="E119" s="28">
        <v>150</v>
      </c>
      <c r="F119" s="44">
        <f>G119*14</f>
        <v>2079</v>
      </c>
      <c r="G119" s="32">
        <v>148.5</v>
      </c>
      <c r="H119" s="88"/>
      <c r="HQ119" s="8"/>
      <c r="HR119" s="8"/>
      <c r="HS119" s="8"/>
    </row>
    <row r="120" spans="2:227" s="5" customFormat="1" ht="16.5" customHeight="1" x14ac:dyDescent="0.2">
      <c r="B120" s="33">
        <f t="shared" si="13"/>
        <v>110</v>
      </c>
      <c r="C120" s="21" t="s">
        <v>38</v>
      </c>
      <c r="D120" s="25" t="s">
        <v>34</v>
      </c>
      <c r="E120" s="25">
        <v>110</v>
      </c>
      <c r="F120" s="44">
        <f>G120*14</f>
        <v>1879.2690000000002</v>
      </c>
      <c r="G120" s="45">
        <v>134.23350000000002</v>
      </c>
      <c r="H120" s="88" t="s">
        <v>602</v>
      </c>
      <c r="HQ120" s="8"/>
      <c r="HR120" s="8"/>
      <c r="HS120" s="8"/>
    </row>
    <row r="121" spans="2:227" s="5" customFormat="1" ht="16.5" customHeight="1" x14ac:dyDescent="0.2">
      <c r="B121" s="33">
        <f t="shared" si="13"/>
        <v>111</v>
      </c>
      <c r="C121" s="29" t="s">
        <v>39</v>
      </c>
      <c r="D121" s="25" t="s">
        <v>34</v>
      </c>
      <c r="E121" s="25">
        <v>93</v>
      </c>
      <c r="F121" s="44">
        <f t="shared" ref="F121:F125" si="15">G121*14</f>
        <v>1879.2690000000002</v>
      </c>
      <c r="G121" s="45">
        <v>134.23350000000002</v>
      </c>
      <c r="H121" s="88" t="s">
        <v>603</v>
      </c>
      <c r="HQ121" s="8"/>
      <c r="HR121" s="8"/>
      <c r="HS121" s="8"/>
    </row>
    <row r="122" spans="2:227" s="2" customFormat="1" ht="16.5" customHeight="1" x14ac:dyDescent="0.25">
      <c r="B122" s="33">
        <f t="shared" si="13"/>
        <v>112</v>
      </c>
      <c r="C122" s="29" t="s">
        <v>40</v>
      </c>
      <c r="D122" s="25" t="s">
        <v>34</v>
      </c>
      <c r="E122" s="25">
        <v>95</v>
      </c>
      <c r="F122" s="44">
        <f t="shared" si="15"/>
        <v>1879.2690000000002</v>
      </c>
      <c r="G122" s="45">
        <v>134.23350000000002</v>
      </c>
      <c r="H122" s="158" t="s">
        <v>604</v>
      </c>
      <c r="HQ122" s="3"/>
      <c r="HR122" s="3"/>
      <c r="HS122" s="3"/>
    </row>
    <row r="123" spans="2:227" s="2" customFormat="1" ht="16.5" customHeight="1" x14ac:dyDescent="0.25">
      <c r="B123" s="33">
        <v>113</v>
      </c>
      <c r="C123" s="29" t="s">
        <v>309</v>
      </c>
      <c r="D123" s="25" t="s">
        <v>34</v>
      </c>
      <c r="E123" s="25">
        <v>100</v>
      </c>
      <c r="F123" s="44">
        <f t="shared" si="15"/>
        <v>1957.0950000000003</v>
      </c>
      <c r="G123" s="45">
        <v>139.79250000000002</v>
      </c>
      <c r="H123" s="158" t="s">
        <v>605</v>
      </c>
      <c r="HQ123" s="3"/>
      <c r="HR123" s="3"/>
      <c r="HS123" s="3"/>
    </row>
    <row r="124" spans="2:227" s="2" customFormat="1" ht="16.5" customHeight="1" x14ac:dyDescent="0.25">
      <c r="B124" s="33">
        <f t="shared" si="13"/>
        <v>114</v>
      </c>
      <c r="C124" s="29" t="s">
        <v>308</v>
      </c>
      <c r="D124" s="25" t="s">
        <v>34</v>
      </c>
      <c r="E124" s="25">
        <v>100</v>
      </c>
      <c r="F124" s="44">
        <f t="shared" si="15"/>
        <v>1879.2690000000002</v>
      </c>
      <c r="G124" s="45">
        <v>134.23350000000002</v>
      </c>
      <c r="H124" s="158" t="s">
        <v>606</v>
      </c>
      <c r="HQ124" s="3"/>
      <c r="HR124" s="3"/>
      <c r="HS124" s="3"/>
    </row>
    <row r="125" spans="2:227" s="10" customFormat="1" ht="16.5" customHeight="1" x14ac:dyDescent="0.25">
      <c r="B125" s="33">
        <v>115</v>
      </c>
      <c r="C125" s="29" t="s">
        <v>79</v>
      </c>
      <c r="D125" s="25" t="s">
        <v>34</v>
      </c>
      <c r="E125" s="25">
        <v>82</v>
      </c>
      <c r="F125" s="44">
        <f t="shared" si="15"/>
        <v>1957.0950000000003</v>
      </c>
      <c r="G125" s="45">
        <v>139.79250000000002</v>
      </c>
      <c r="H125" s="88" t="s">
        <v>607</v>
      </c>
      <c r="I125" s="5"/>
      <c r="J125" s="5"/>
    </row>
    <row r="126" spans="2:227" s="5" customFormat="1" ht="16.5" customHeight="1" x14ac:dyDescent="0.2">
      <c r="B126" s="33">
        <f t="shared" si="13"/>
        <v>116</v>
      </c>
      <c r="C126" s="22" t="s">
        <v>87</v>
      </c>
      <c r="D126" s="25" t="s">
        <v>27</v>
      </c>
      <c r="E126" s="25">
        <v>150</v>
      </c>
      <c r="F126" s="44">
        <f>G126*16</f>
        <v>2200</v>
      </c>
      <c r="G126" s="240">
        <v>137.5</v>
      </c>
      <c r="H126" s="88" t="s">
        <v>608</v>
      </c>
      <c r="HQ126" s="8"/>
      <c r="HR126" s="8"/>
      <c r="HS126" s="8"/>
    </row>
    <row r="127" spans="2:227" s="10" customFormat="1" ht="16.5" customHeight="1" x14ac:dyDescent="0.25">
      <c r="B127" s="33">
        <v>117</v>
      </c>
      <c r="C127" s="21" t="s">
        <v>346</v>
      </c>
      <c r="D127" s="25" t="s">
        <v>27</v>
      </c>
      <c r="E127" s="25">
        <v>150</v>
      </c>
      <c r="F127" s="44">
        <f>G127*12</f>
        <v>1775.4</v>
      </c>
      <c r="G127" s="240">
        <v>147.95000000000002</v>
      </c>
      <c r="H127" s="88" t="s">
        <v>609</v>
      </c>
      <c r="I127" s="5"/>
      <c r="J127" s="5"/>
    </row>
    <row r="128" spans="2:227" ht="16.5" customHeight="1" x14ac:dyDescent="0.25">
      <c r="B128" s="33">
        <f t="shared" si="13"/>
        <v>118</v>
      </c>
      <c r="C128" s="29" t="s">
        <v>347</v>
      </c>
      <c r="D128" s="25" t="s">
        <v>27</v>
      </c>
      <c r="E128" s="25">
        <v>180</v>
      </c>
      <c r="F128" s="44">
        <f>G128*14</f>
        <v>2387</v>
      </c>
      <c r="G128" s="240">
        <v>170.5</v>
      </c>
      <c r="H128" s="88" t="s">
        <v>610</v>
      </c>
      <c r="HQ128" s="3"/>
      <c r="HR128" s="3"/>
      <c r="HS128" s="3"/>
    </row>
    <row r="129" spans="2:233" s="5" customFormat="1" ht="27" customHeight="1" x14ac:dyDescent="0.25">
      <c r="B129" s="33"/>
      <c r="C129" s="252" t="s">
        <v>161</v>
      </c>
      <c r="D129" s="252"/>
      <c r="E129" s="252"/>
      <c r="F129" s="252"/>
      <c r="G129" s="38"/>
      <c r="H129" s="88"/>
    </row>
    <row r="130" spans="2:233" ht="16.5" customHeight="1" x14ac:dyDescent="0.25">
      <c r="B130" s="33">
        <f>B128+1</f>
        <v>119</v>
      </c>
      <c r="C130" s="27" t="s">
        <v>189</v>
      </c>
      <c r="D130" s="25" t="s">
        <v>27</v>
      </c>
      <c r="E130" s="25">
        <v>105</v>
      </c>
      <c r="F130" s="44">
        <f>G130*14</f>
        <v>954.80000000000007</v>
      </c>
      <c r="G130" s="240">
        <v>68.2</v>
      </c>
      <c r="H130" s="88" t="s">
        <v>611</v>
      </c>
      <c r="HQ130" s="3"/>
      <c r="HR130" s="3"/>
      <c r="HS130" s="3"/>
    </row>
    <row r="131" spans="2:233" ht="16.5" customHeight="1" x14ac:dyDescent="0.25">
      <c r="B131" s="33">
        <f t="shared" si="13"/>
        <v>120</v>
      </c>
      <c r="C131" s="27" t="s">
        <v>190</v>
      </c>
      <c r="D131" s="25" t="s">
        <v>27</v>
      </c>
      <c r="E131" s="25">
        <v>115</v>
      </c>
      <c r="F131" s="44">
        <f t="shared" ref="F131" si="16">G131*14</f>
        <v>900.90000000000009</v>
      </c>
      <c r="G131" s="240">
        <v>64.350000000000009</v>
      </c>
      <c r="H131" s="88" t="s">
        <v>612</v>
      </c>
      <c r="HQ131" s="3"/>
      <c r="HR131" s="3"/>
      <c r="HS131" s="3"/>
    </row>
    <row r="132" spans="2:233" ht="17.25" customHeight="1" x14ac:dyDescent="0.25">
      <c r="B132" s="33">
        <f t="shared" si="13"/>
        <v>121</v>
      </c>
      <c r="C132" s="27" t="s">
        <v>191</v>
      </c>
      <c r="D132" s="25" t="s">
        <v>27</v>
      </c>
      <c r="E132" s="25">
        <v>105</v>
      </c>
      <c r="F132" s="44">
        <f>G132*14</f>
        <v>954.80000000000007</v>
      </c>
      <c r="G132" s="240">
        <v>68.2</v>
      </c>
      <c r="H132" s="88" t="s">
        <v>613</v>
      </c>
      <c r="HQ132" s="3"/>
      <c r="HR132" s="3"/>
      <c r="HS132" s="3"/>
    </row>
    <row r="133" spans="2:233" s="34" customFormat="1" ht="16.5" customHeight="1" x14ac:dyDescent="0.2">
      <c r="B133" s="33"/>
      <c r="C133" s="258" t="s">
        <v>42</v>
      </c>
      <c r="D133" s="258"/>
      <c r="E133" s="258"/>
      <c r="F133" s="258"/>
      <c r="G133" s="38"/>
      <c r="H133" s="158"/>
      <c r="HQ133" s="35"/>
      <c r="HR133" s="35"/>
      <c r="HS133" s="35"/>
      <c r="HT133" s="35"/>
      <c r="HU133" s="35"/>
      <c r="HV133" s="35"/>
      <c r="HW133" s="35"/>
      <c r="HX133" s="35"/>
      <c r="HY133" s="35"/>
    </row>
    <row r="134" spans="2:233" s="34" customFormat="1" ht="27" customHeight="1" x14ac:dyDescent="0.2">
      <c r="B134" s="33">
        <f>B132+1</f>
        <v>122</v>
      </c>
      <c r="C134" s="157" t="s">
        <v>331</v>
      </c>
      <c r="D134" s="28" t="s">
        <v>27</v>
      </c>
      <c r="E134" s="28" t="s">
        <v>501</v>
      </c>
      <c r="F134" s="44">
        <f>G134*30</f>
        <v>1089.0000000000002</v>
      </c>
      <c r="G134" s="240">
        <v>36.300000000000004</v>
      </c>
      <c r="H134" s="158" t="s">
        <v>614</v>
      </c>
      <c r="HQ134" s="35"/>
      <c r="HR134" s="35"/>
      <c r="HS134" s="35"/>
      <c r="HT134" s="35"/>
      <c r="HU134" s="35"/>
      <c r="HV134" s="35"/>
      <c r="HW134" s="35"/>
      <c r="HX134" s="35"/>
      <c r="HY134" s="35"/>
    </row>
    <row r="135" spans="2:233" ht="18.75" customHeight="1" x14ac:dyDescent="0.25">
      <c r="B135" s="33">
        <f t="shared" si="13"/>
        <v>123</v>
      </c>
      <c r="C135" s="216" t="s">
        <v>403</v>
      </c>
      <c r="D135" s="28" t="s">
        <v>27</v>
      </c>
      <c r="E135" s="217" t="s">
        <v>501</v>
      </c>
      <c r="F135" s="218">
        <f>G135*30</f>
        <v>1188</v>
      </c>
      <c r="G135" s="240">
        <v>39.6</v>
      </c>
      <c r="H135" s="88" t="s">
        <v>615</v>
      </c>
      <c r="HQ135" s="3"/>
      <c r="HR135" s="3"/>
      <c r="HS135" s="3"/>
    </row>
    <row r="136" spans="2:233" ht="18.75" customHeight="1" x14ac:dyDescent="0.25">
      <c r="B136" s="33">
        <f t="shared" si="13"/>
        <v>124</v>
      </c>
      <c r="C136" s="108" t="s">
        <v>310</v>
      </c>
      <c r="D136" s="107" t="s">
        <v>27</v>
      </c>
      <c r="E136" s="107" t="s">
        <v>502</v>
      </c>
      <c r="F136" s="106">
        <f>G136*4</f>
        <v>286</v>
      </c>
      <c r="G136" s="45">
        <v>71.5</v>
      </c>
      <c r="H136" s="88" t="s">
        <v>616</v>
      </c>
      <c r="HQ136" s="3"/>
      <c r="HR136" s="3"/>
      <c r="HS136" s="3"/>
    </row>
    <row r="137" spans="2:233" ht="16.5" customHeight="1" x14ac:dyDescent="0.25">
      <c r="B137" s="33">
        <f t="shared" si="13"/>
        <v>125</v>
      </c>
      <c r="C137" s="108" t="s">
        <v>311</v>
      </c>
      <c r="D137" s="107" t="s">
        <v>27</v>
      </c>
      <c r="E137" s="107" t="s">
        <v>502</v>
      </c>
      <c r="F137" s="106">
        <f>G137*4</f>
        <v>259.60000000000002</v>
      </c>
      <c r="G137" s="45">
        <v>64.900000000000006</v>
      </c>
      <c r="H137" s="88" t="s">
        <v>617</v>
      </c>
      <c r="HQ137" s="3"/>
      <c r="HR137" s="3"/>
      <c r="HS137" s="3"/>
    </row>
    <row r="138" spans="2:233" ht="16.5" customHeight="1" x14ac:dyDescent="0.25">
      <c r="B138" s="33">
        <f t="shared" si="13"/>
        <v>126</v>
      </c>
      <c r="C138" s="108" t="s">
        <v>676</v>
      </c>
      <c r="D138" s="107" t="s">
        <v>27</v>
      </c>
      <c r="E138" s="107" t="s">
        <v>502</v>
      </c>
      <c r="F138" s="179">
        <v>926.5</v>
      </c>
      <c r="G138" s="45">
        <f>F138/20</f>
        <v>46.325000000000003</v>
      </c>
      <c r="H138" s="88"/>
      <c r="HQ138" s="3"/>
      <c r="HR138" s="3"/>
      <c r="HS138" s="3"/>
    </row>
    <row r="139" spans="2:233" ht="16.5" customHeight="1" x14ac:dyDescent="0.25">
      <c r="B139" s="33">
        <f t="shared" si="13"/>
        <v>127</v>
      </c>
      <c r="C139" s="120" t="s">
        <v>312</v>
      </c>
      <c r="D139" s="119" t="s">
        <v>27</v>
      </c>
      <c r="E139" s="119" t="s">
        <v>502</v>
      </c>
      <c r="F139" s="106">
        <f>G139*40</f>
        <v>2860</v>
      </c>
      <c r="G139" s="45">
        <v>71.5</v>
      </c>
      <c r="H139" s="88" t="s">
        <v>618</v>
      </c>
      <c r="HQ139" s="3"/>
      <c r="HR139" s="3"/>
      <c r="HS139" s="3"/>
    </row>
    <row r="140" spans="2:233" ht="16.5" customHeight="1" x14ac:dyDescent="0.25">
      <c r="B140" s="33">
        <f t="shared" si="13"/>
        <v>128</v>
      </c>
      <c r="C140" s="120" t="s">
        <v>313</v>
      </c>
      <c r="D140" s="119" t="s">
        <v>27</v>
      </c>
      <c r="E140" s="119" t="s">
        <v>502</v>
      </c>
      <c r="F140" s="106">
        <f t="shared" ref="F140:F144" si="17">G140*40</f>
        <v>2112</v>
      </c>
      <c r="G140" s="45">
        <v>52.800000000000004</v>
      </c>
      <c r="H140" s="88" t="s">
        <v>619</v>
      </c>
      <c r="HQ140" s="3"/>
      <c r="HR140" s="3"/>
      <c r="HS140" s="3"/>
    </row>
    <row r="141" spans="2:233" ht="16.5" customHeight="1" x14ac:dyDescent="0.25">
      <c r="B141" s="33">
        <f t="shared" si="13"/>
        <v>129</v>
      </c>
      <c r="C141" s="120" t="s">
        <v>314</v>
      </c>
      <c r="D141" s="119" t="s">
        <v>27</v>
      </c>
      <c r="E141" s="119" t="s">
        <v>502</v>
      </c>
      <c r="F141" s="106">
        <f t="shared" si="17"/>
        <v>2552</v>
      </c>
      <c r="G141" s="45">
        <v>63.800000000000004</v>
      </c>
      <c r="H141" s="88" t="s">
        <v>620</v>
      </c>
      <c r="HQ141" s="3"/>
      <c r="HR141" s="3"/>
      <c r="HS141" s="3"/>
    </row>
    <row r="142" spans="2:233" ht="16.5" customHeight="1" x14ac:dyDescent="0.25">
      <c r="B142" s="33">
        <f t="shared" si="13"/>
        <v>130</v>
      </c>
      <c r="C142" s="120" t="s">
        <v>315</v>
      </c>
      <c r="D142" s="119" t="s">
        <v>27</v>
      </c>
      <c r="E142" s="119" t="s">
        <v>502</v>
      </c>
      <c r="F142" s="106">
        <f t="shared" si="17"/>
        <v>2112</v>
      </c>
      <c r="G142" s="45">
        <v>52.800000000000004</v>
      </c>
      <c r="H142" s="88" t="s">
        <v>621</v>
      </c>
      <c r="HQ142" s="3"/>
      <c r="HR142" s="3"/>
      <c r="HS142" s="3"/>
    </row>
    <row r="143" spans="2:233" ht="16.5" customHeight="1" x14ac:dyDescent="0.25">
      <c r="B143" s="33">
        <f t="shared" si="13"/>
        <v>131</v>
      </c>
      <c r="C143" s="120" t="s">
        <v>316</v>
      </c>
      <c r="D143" s="119" t="s">
        <v>27</v>
      </c>
      <c r="E143" s="119" t="s">
        <v>502</v>
      </c>
      <c r="F143" s="106">
        <f t="shared" si="17"/>
        <v>2596</v>
      </c>
      <c r="G143" s="45">
        <v>64.900000000000006</v>
      </c>
      <c r="H143" s="88" t="s">
        <v>622</v>
      </c>
      <c r="HQ143" s="3"/>
      <c r="HR143" s="3"/>
      <c r="HS143" s="3"/>
    </row>
    <row r="144" spans="2:233" ht="16.5" customHeight="1" x14ac:dyDescent="0.25">
      <c r="B144" s="33">
        <f t="shared" si="13"/>
        <v>132</v>
      </c>
      <c r="C144" s="120" t="s">
        <v>317</v>
      </c>
      <c r="D144" s="119" t="s">
        <v>27</v>
      </c>
      <c r="E144" s="119" t="s">
        <v>502</v>
      </c>
      <c r="F144" s="106">
        <f t="shared" si="17"/>
        <v>2596</v>
      </c>
      <c r="G144" s="45">
        <v>64.900000000000006</v>
      </c>
      <c r="H144" s="88" t="s">
        <v>623</v>
      </c>
      <c r="HQ144" s="3"/>
      <c r="HR144" s="3"/>
      <c r="HS144" s="3"/>
    </row>
    <row r="145" spans="2:227" ht="16.5" customHeight="1" x14ac:dyDescent="0.25">
      <c r="B145" s="33"/>
      <c r="C145" s="252" t="s">
        <v>43</v>
      </c>
      <c r="D145" s="252"/>
      <c r="E145" s="252"/>
      <c r="F145" s="252"/>
      <c r="G145" s="40"/>
      <c r="H145" s="88" t="s">
        <v>624</v>
      </c>
      <c r="HQ145" s="3"/>
      <c r="HR145" s="3"/>
      <c r="HS145" s="3"/>
    </row>
    <row r="146" spans="2:227" ht="16.5" customHeight="1" x14ac:dyDescent="0.25">
      <c r="B146" s="33">
        <f>B144+1</f>
        <v>133</v>
      </c>
      <c r="C146" s="108" t="s">
        <v>318</v>
      </c>
      <c r="D146" s="107" t="s">
        <v>27</v>
      </c>
      <c r="E146" s="107" t="s">
        <v>503</v>
      </c>
      <c r="F146" s="43">
        <f>G146*12</f>
        <v>290.66399999999999</v>
      </c>
      <c r="G146" s="45">
        <v>24.222000000000001</v>
      </c>
      <c r="H146" s="88" t="s">
        <v>625</v>
      </c>
      <c r="HQ146" s="3"/>
      <c r="HR146" s="3"/>
      <c r="HS146" s="3"/>
    </row>
    <row r="147" spans="2:227" ht="16.5" customHeight="1" x14ac:dyDescent="0.25">
      <c r="B147" s="33">
        <f t="shared" ref="B147:B149" si="18">B146+1</f>
        <v>134</v>
      </c>
      <c r="C147" s="108" t="s">
        <v>319</v>
      </c>
      <c r="D147" s="107" t="s">
        <v>27</v>
      </c>
      <c r="E147" s="107" t="s">
        <v>503</v>
      </c>
      <c r="F147" s="43">
        <f t="shared" ref="F147:F148" si="19">G147*12</f>
        <v>316.8</v>
      </c>
      <c r="G147" s="45">
        <v>26.400000000000002</v>
      </c>
      <c r="H147" s="88" t="s">
        <v>626</v>
      </c>
      <c r="HQ147" s="3"/>
      <c r="HR147" s="3"/>
      <c r="HS147" s="3"/>
    </row>
    <row r="148" spans="2:227" ht="16.5" customHeight="1" x14ac:dyDescent="0.25">
      <c r="B148" s="33">
        <f t="shared" si="18"/>
        <v>135</v>
      </c>
      <c r="C148" s="108" t="s">
        <v>320</v>
      </c>
      <c r="D148" s="107" t="s">
        <v>27</v>
      </c>
      <c r="E148" s="107" t="s">
        <v>503</v>
      </c>
      <c r="F148" s="43">
        <f t="shared" si="19"/>
        <v>316.8</v>
      </c>
      <c r="G148" s="45">
        <v>26.400000000000002</v>
      </c>
      <c r="H148" s="88" t="s">
        <v>627</v>
      </c>
      <c r="HQ148" s="3"/>
      <c r="HR148" s="3"/>
      <c r="HS148" s="3"/>
    </row>
    <row r="149" spans="2:227" ht="27" customHeight="1" x14ac:dyDescent="0.25">
      <c r="B149" s="33">
        <f t="shared" si="18"/>
        <v>136</v>
      </c>
      <c r="C149" s="108" t="s">
        <v>504</v>
      </c>
      <c r="D149" s="107" t="s">
        <v>505</v>
      </c>
      <c r="E149" s="107" t="s">
        <v>506</v>
      </c>
      <c r="F149" s="43">
        <v>5722.5</v>
      </c>
      <c r="G149" s="45">
        <v>45.78</v>
      </c>
      <c r="H149" s="88" t="s">
        <v>628</v>
      </c>
      <c r="HQ149" s="3"/>
      <c r="HR149" s="3"/>
      <c r="HS149" s="3"/>
    </row>
    <row r="150" spans="2:227" x14ac:dyDescent="0.25">
      <c r="B150" s="33"/>
      <c r="C150" s="252" t="s">
        <v>44</v>
      </c>
      <c r="D150" s="252"/>
      <c r="E150" s="252"/>
      <c r="F150" s="252"/>
      <c r="G150" s="38">
        <v>32.5</v>
      </c>
      <c r="H150" s="88" t="s">
        <v>629</v>
      </c>
    </row>
    <row r="151" spans="2:227" ht="15.75" thickBot="1" x14ac:dyDescent="0.3">
      <c r="B151" s="33">
        <f>B149+1</f>
        <v>137</v>
      </c>
      <c r="C151" s="136" t="s">
        <v>299</v>
      </c>
      <c r="D151" s="52" t="s">
        <v>27</v>
      </c>
      <c r="E151" s="52">
        <v>90</v>
      </c>
      <c r="F151" s="53">
        <f>G151*36</f>
        <v>2574</v>
      </c>
      <c r="G151" s="128">
        <v>71.5</v>
      </c>
      <c r="H151" s="88" t="s">
        <v>630</v>
      </c>
    </row>
  </sheetData>
  <mergeCells count="13">
    <mergeCell ref="B1:G1"/>
    <mergeCell ref="B2:F2"/>
    <mergeCell ref="C150:F150"/>
    <mergeCell ref="C64:F64"/>
    <mergeCell ref="C91:F91"/>
    <mergeCell ref="C94:F94"/>
    <mergeCell ref="B52:G52"/>
    <mergeCell ref="C37:F37"/>
    <mergeCell ref="C4:F4"/>
    <mergeCell ref="C26:F26"/>
    <mergeCell ref="C129:F129"/>
    <mergeCell ref="C133:F133"/>
    <mergeCell ref="C145:F145"/>
  </mergeCells>
  <hyperlinks>
    <hyperlink ref="H19" r:id="rId1" xr:uid="{5FC28FE7-6D00-49DB-B07E-B76D73D16023}"/>
    <hyperlink ref="H11" r:id="rId2" xr:uid="{09B1B136-64D4-444F-9085-AD8F10F5BB7A}"/>
    <hyperlink ref="H12" r:id="rId3" xr:uid="{AD66F746-CEFB-4254-B950-948BE8582F9D}"/>
    <hyperlink ref="H13" r:id="rId4" xr:uid="{FA0AD865-D38B-461E-A8A7-9BF4020C02F1}"/>
    <hyperlink ref="H14" r:id="rId5" xr:uid="{41E95B06-970C-4920-BB22-B8C77751A331}"/>
    <hyperlink ref="H15" r:id="rId6" xr:uid="{B6E20536-9DA1-4378-9B09-375F5EF358D0}"/>
    <hyperlink ref="H16" r:id="rId7" xr:uid="{78769EA9-EED1-45CA-8253-096CE22F7FDF}"/>
    <hyperlink ref="H17" r:id="rId8" xr:uid="{84640397-3F7F-41E9-A487-0A9976A7CF19}"/>
    <hyperlink ref="H18" r:id="rId9" xr:uid="{270B49D3-D598-4FDB-ABCF-0159A0920540}"/>
    <hyperlink ref="H27" r:id="rId10" xr:uid="{B324F4FB-3B94-47E8-B812-3291697D916A}"/>
    <hyperlink ref="H20" r:id="rId11" xr:uid="{213C446C-48EC-4308-B090-7C96364F7A35}"/>
    <hyperlink ref="H21" r:id="rId12" xr:uid="{C8E676D1-6BAA-451B-A7B2-54AB0EB93B86}"/>
    <hyperlink ref="H23" r:id="rId13" xr:uid="{8BDAFC4B-58D5-4F9C-9742-D485DAEF1534}"/>
    <hyperlink ref="H24" r:id="rId14" xr:uid="{68EAAA6A-3E57-4D59-BD7B-2267FA3043FA}"/>
    <hyperlink ref="H25" r:id="rId15" xr:uid="{C426D691-0927-4FFB-AA44-37CAABA3CA3F}"/>
    <hyperlink ref="H29" r:id="rId16" xr:uid="{FFE94F3C-DC47-44E0-9325-C1E8E06669C7}"/>
    <hyperlink ref="H36" r:id="rId17" xr:uid="{03EF76C4-E622-4EC3-884D-97103FA0D5C2}"/>
    <hyperlink ref="H38" r:id="rId18" xr:uid="{7D84760F-1AC8-448B-89DE-0E7CBDD04518}"/>
    <hyperlink ref="H41" r:id="rId19" xr:uid="{A3B70738-2254-4684-8C75-2F4BBAFFF3CF}"/>
    <hyperlink ref="H42" r:id="rId20" xr:uid="{3A3087B1-F2E9-42AF-8DB0-C636D53B2126}"/>
    <hyperlink ref="H43" r:id="rId21" xr:uid="{576783FB-2D35-4333-B60B-EABCF9BC1E58}"/>
    <hyperlink ref="H44" r:id="rId22" xr:uid="{6E15E312-7D63-4EAD-B6D9-E2BF9B1ECA06}"/>
    <hyperlink ref="H45" r:id="rId23" xr:uid="{78987A69-D0F1-4467-A571-8901B3D1986D}"/>
    <hyperlink ref="H46" r:id="rId24" xr:uid="{A4BD4F7E-84C1-4B3F-A9C7-E0662A9143B5}"/>
    <hyperlink ref="H47" r:id="rId25" xr:uid="{C2300F90-1E38-474A-A6F3-7E55E737CE26}"/>
    <hyperlink ref="H49" r:id="rId26" xr:uid="{D11E1208-44D8-4CFD-A14B-1E589B200DA4}"/>
    <hyperlink ref="H48" r:id="rId27" xr:uid="{5A6291A2-DB07-43BA-BED8-0E6C9E224EA4}"/>
    <hyperlink ref="H51" r:id="rId28" xr:uid="{B0B029B9-7482-46D5-A65B-F21AAA9D749F}"/>
    <hyperlink ref="H61" r:id="rId29" xr:uid="{FE4D8543-F2DB-414D-B387-8019AB711D4C}"/>
    <hyperlink ref="H59" r:id="rId30" xr:uid="{833068A3-A681-4201-AA61-F91C2229BC34}"/>
    <hyperlink ref="H62" r:id="rId31" xr:uid="{35BBC200-F684-4DEE-82E8-A5BA1F4642CE}"/>
    <hyperlink ref="H58" r:id="rId32" xr:uid="{52B0F314-356E-42B1-9F49-2B87EA74B2ED}"/>
    <hyperlink ref="H54" r:id="rId33" xr:uid="{7C7450B2-5681-4E5D-B85A-C0A4F9747A58}"/>
    <hyperlink ref="H56" r:id="rId34" xr:uid="{9E71FB10-901D-4C5D-8C04-0AF52AC8769E}"/>
    <hyperlink ref="H57" r:id="rId35" xr:uid="{E25FB076-A5CB-4057-9766-423C15D2DB23}"/>
    <hyperlink ref="H65" r:id="rId36" xr:uid="{7E3F41E7-27A3-418C-AC22-5B6750052B6C}"/>
    <hyperlink ref="H67" r:id="rId37" xr:uid="{6BCDDC3E-A22D-45F8-A8EF-7AB7CB23C375}"/>
    <hyperlink ref="H73" r:id="rId38" xr:uid="{A89C0137-AEB2-4A39-B817-BC7A88477AEA}"/>
    <hyperlink ref="H74" r:id="rId39" xr:uid="{CF7B9374-3094-437C-A90E-151A84315458}"/>
    <hyperlink ref="H75" r:id="rId40" xr:uid="{883CDBA2-6C54-4C77-BA5E-4D83AE38E11A}"/>
    <hyperlink ref="H76" r:id="rId41" xr:uid="{105133DA-02B5-417E-914F-38AD7ADF20E9}"/>
    <hyperlink ref="H77" r:id="rId42" xr:uid="{6118BCD3-9E5D-4F07-B75D-232374D2C2EC}"/>
    <hyperlink ref="H80" r:id="rId43" xr:uid="{34A4439D-D1D6-4F5B-9461-CA4D0B909852}"/>
    <hyperlink ref="H81" r:id="rId44" xr:uid="{DD2E206B-8305-4B4C-ADCA-F8C1D26C4027}"/>
    <hyperlink ref="H82" r:id="rId45" xr:uid="{CF95209A-8B68-4EBD-B381-C56C85AD30FF}"/>
    <hyperlink ref="H83" r:id="rId46" xr:uid="{9834DA8B-2998-4531-8ECF-0349B4BD7F3F}"/>
    <hyperlink ref="H84" r:id="rId47" xr:uid="{BF9653AC-7D6D-48EB-BB23-75D1838BD982}"/>
    <hyperlink ref="H85" r:id="rId48" xr:uid="{B666CE3A-2A00-4BAF-B537-58FB6C7FE258}"/>
    <hyperlink ref="H86" r:id="rId49" xr:uid="{3D34A19B-AF94-442E-8703-E0322B111805}"/>
    <hyperlink ref="H87" r:id="rId50" xr:uid="{311199E1-2431-44CB-B781-347CFF17019C}"/>
    <hyperlink ref="H88" r:id="rId51" xr:uid="{C784566D-4D5B-40D8-B67B-E9376B1328FE}"/>
    <hyperlink ref="H89" r:id="rId52" xr:uid="{48C9AEC5-2F06-437F-95F7-AA454B30E313}"/>
    <hyperlink ref="H90" r:id="rId53" xr:uid="{7D040B6B-E6AD-4FEA-BF0E-276E09FC08AE}"/>
    <hyperlink ref="H93" r:id="rId54" xr:uid="{DD97BB5F-8909-4B58-A096-94D26F3D9DAA}"/>
    <hyperlink ref="H92" r:id="rId55" xr:uid="{9A218CBE-3B87-471D-91F3-936E3F9F72F4}"/>
    <hyperlink ref="H96" r:id="rId56" xr:uid="{E32217F9-6821-409A-94C4-25C426CBB506}"/>
    <hyperlink ref="H98" r:id="rId57" xr:uid="{075F7F08-8260-40DB-B338-C6EB93FDBF4B}"/>
    <hyperlink ref="H105" r:id="rId58" xr:uid="{0C499029-9D8D-4A01-AA7E-B1021B804887}"/>
    <hyperlink ref="H104" r:id="rId59" xr:uid="{C06BB7AD-8F7B-42CE-A1B7-42A9F437E265}"/>
    <hyperlink ref="H106" r:id="rId60" xr:uid="{89379F55-B5B8-4F53-A5C1-8C5274C55B24}"/>
    <hyperlink ref="H107" r:id="rId61" xr:uid="{32036FAA-0B2F-4B00-AD5F-49C1E00DC5CC}"/>
    <hyperlink ref="H109" r:id="rId62" xr:uid="{93ED56F7-8C4D-4821-927A-031A48DC0345}"/>
    <hyperlink ref="H110" r:id="rId63" xr:uid="{E8928AFB-E213-4CF6-B0DB-AEE03BE4547A}"/>
    <hyperlink ref="H113" r:id="rId64" xr:uid="{1B497E3E-591B-4A8E-9ED3-B40F976F3D76}"/>
    <hyperlink ref="H111" r:id="rId65" xr:uid="{2863E09F-5E1E-495C-9BDC-06E531188541}"/>
    <hyperlink ref="H114" r:id="rId66" xr:uid="{A07D04B8-4DBB-469A-A0F4-99DC446C6B34}"/>
    <hyperlink ref="H116" r:id="rId67" xr:uid="{154D6BB8-8DF6-4299-ABCD-57FADAB183BF}"/>
    <hyperlink ref="H120" r:id="rId68" xr:uid="{3734C865-1C29-4E87-8E7F-3B879DC3C856}"/>
    <hyperlink ref="H125" r:id="rId69" xr:uid="{667D91A5-C5E0-4B9F-9AAD-1B0E549178A6}"/>
    <hyperlink ref="H127" r:id="rId70" xr:uid="{591A8B34-8AE8-49DF-A180-86E5E16ADCBE}"/>
    <hyperlink ref="H132" r:id="rId71" xr:uid="{9BB16F3C-7F64-4A23-9751-90A011C975AE}"/>
    <hyperlink ref="H135" r:id="rId72" xr:uid="{27A687AE-315D-4F90-B3F6-871C90A91B92}"/>
    <hyperlink ref="H144" r:id="rId73" xr:uid="{93C0C551-5952-4F83-B505-457FFEE9AB87}"/>
    <hyperlink ref="H148" r:id="rId74" xr:uid="{423330B9-694F-4141-8D80-348DF9B037CB}"/>
    <hyperlink ref="H30" r:id="rId75" xr:uid="{B4ADF289-F174-4684-81C1-EF44B41EAB35}"/>
    <hyperlink ref="H40" r:id="rId76" xr:uid="{29B58353-5D00-4AE6-AF79-D616DE2DAA57}"/>
    <hyperlink ref="H103" r:id="rId77" xr:uid="{160363BC-D4A0-432B-BC77-261C3F7A08DF}"/>
    <hyperlink ref="H22" r:id="rId78" xr:uid="{6E6FE51F-2E39-429A-A727-746DA57BF9AF}"/>
    <hyperlink ref="H150" r:id="rId79" xr:uid="{5F5A7C33-6066-4E00-89C8-6DB78512F421}"/>
    <hyperlink ref="H79" r:id="rId80" xr:uid="{A3F76CEC-C262-4ED5-ABF3-04FD22A46FBD}"/>
    <hyperlink ref="H5" r:id="rId81" xr:uid="{54EB0083-5344-4085-82AE-1730276A4331}"/>
    <hyperlink ref="H6" r:id="rId82" xr:uid="{C1267267-51D7-457A-8099-A97193A9D301}"/>
    <hyperlink ref="H7" r:id="rId83" xr:uid="{83523E91-3F97-48A5-B996-3D736F4BA997}"/>
    <hyperlink ref="H8" r:id="rId84" xr:uid="{88A67DD2-4A51-4AEE-8EA1-7B37F73CDF46}"/>
    <hyperlink ref="H9" r:id="rId85" xr:uid="{4D72EC2B-EF4A-4E89-ADFD-EF6DCA08B5EF}"/>
    <hyperlink ref="H10" r:id="rId86" xr:uid="{8DC2AA09-C73E-43CC-9AFE-1E37D12FAF71}"/>
    <hyperlink ref="H124" r:id="rId87" xr:uid="{EB0AB28D-B9AF-458C-B0CC-2B86209F105A}"/>
    <hyperlink ref="H115" r:id="rId88" xr:uid="{44B6BC92-8BCA-4085-BCDE-75260BBF527B}"/>
    <hyperlink ref="H31" r:id="rId89" xr:uid="{AB68202C-F12F-43AE-8CD0-E242449B8464}"/>
    <hyperlink ref="H28" r:id="rId90" xr:uid="{387DEF7E-7507-4A3B-A7C0-BE4CC7C19D41}"/>
    <hyperlink ref="H63" r:id="rId91" xr:uid="{9E033012-4162-4D18-A024-B383E1E79CBE}"/>
    <hyperlink ref="H137" r:id="rId92" xr:uid="{5ABCCE9E-E608-4F68-A4DB-FF2C3A6AFC78}"/>
    <hyperlink ref="H139" r:id="rId93" xr:uid="{AD3094AE-501B-4E48-9A26-27576A10C992}"/>
    <hyperlink ref="H140" r:id="rId94" xr:uid="{711E4D91-D72B-435E-97D5-0ADA4C5A8FFF}"/>
    <hyperlink ref="H141" r:id="rId95" xr:uid="{AAC46C4F-7642-443F-A659-BE42144FC39F}"/>
    <hyperlink ref="H142" r:id="rId96" xr:uid="{711FBE11-9993-466E-9BAE-CADE1D72B1CE}"/>
    <hyperlink ref="H143" r:id="rId97" xr:uid="{C5C678CA-7747-4EC6-BEB4-E0EA0D95EAFC}"/>
    <hyperlink ref="H145" r:id="rId98" xr:uid="{9220E9A5-6213-4F35-B1E1-9D6C453E7531}"/>
    <hyperlink ref="H146" r:id="rId99" xr:uid="{E2FC45CD-3033-49F3-A807-5F8C5DFEC02B}"/>
    <hyperlink ref="H147" r:id="rId100" xr:uid="{25FAD459-C629-43DD-B5DE-FB8B091D0E97}"/>
    <hyperlink ref="H53" r:id="rId101" xr:uid="{F23A5FAB-70E8-486E-B0BE-5FDC0077EEAB}"/>
    <hyperlink ref="H50" r:id="rId102" xr:uid="{B1B601A6-E978-43A3-A5D1-48AB8C76D91B}"/>
    <hyperlink ref="H66" r:id="rId103" xr:uid="{0918A97E-5E32-41CA-B4C4-5DD84777DA79}"/>
    <hyperlink ref="H112" r:id="rId104" xr:uid="{372D44B1-5601-4B6A-9A49-A96DC301DF7D}"/>
    <hyperlink ref="H97" r:id="rId105" xr:uid="{A94F552B-781E-44D4-8D09-947B771FEF59}"/>
    <hyperlink ref="H136" r:id="rId106" xr:uid="{702915B5-437E-4897-A35B-485C23C9A803}"/>
    <hyperlink ref="H151" r:id="rId107" xr:uid="{305D3EF0-AA67-4FF7-B6A7-A8967E5E2023}"/>
    <hyperlink ref="H68" r:id="rId108" xr:uid="{5A66B3A2-6468-4B04-A6FF-06C6380B12C2}"/>
    <hyperlink ref="H69" r:id="rId109" xr:uid="{DE4D5D15-B82D-419E-BC78-EAEAE7F598C9}"/>
    <hyperlink ref="H70" r:id="rId110" xr:uid="{4987B22D-3F7B-4933-B7A3-7395C6F9FBAA}"/>
    <hyperlink ref="H78" r:id="rId111" xr:uid="{89F212C5-443F-4469-88E8-A5E9CEFD3731}"/>
    <hyperlink ref="H99" r:id="rId112" xr:uid="{241FFE8E-11B5-463B-8D56-B64530D04C6B}"/>
    <hyperlink ref="H60" r:id="rId113" xr:uid="{F1CBD9B6-4AC4-4FDA-ADE2-048C89FD6FB7}"/>
    <hyperlink ref="H149" r:id="rId114" xr:uid="{A89A449E-2F00-4A70-AF11-18347B76C949}"/>
    <hyperlink ref="H100" r:id="rId115" xr:uid="{871B56AE-BB28-4679-9CCB-ADC922B2EFAB}"/>
    <hyperlink ref="H71" r:id="rId116" xr:uid="{08268589-560D-4181-A5CD-F98D22433BF0}"/>
    <hyperlink ref="H72" r:id="rId117" xr:uid="{33270F80-A815-4886-B169-4F268613B32E}"/>
    <hyperlink ref="H131" r:id="rId118" xr:uid="{6B1C1C0A-50CA-4309-A12E-D20E0ED8FD31}"/>
    <hyperlink ref="H130" r:id="rId119" xr:uid="{2A78CAF8-0FC6-4DD8-898A-33211074004B}"/>
    <hyperlink ref="H34" r:id="rId120" xr:uid="{87D1D2B3-46E9-4C68-926B-F2145F475E5E}"/>
    <hyperlink ref="H35" r:id="rId121" xr:uid="{5734C774-8B51-408D-94E5-FA6C176E7C7A}"/>
    <hyperlink ref="H33" r:id="rId122" xr:uid="{39B7F7BF-966D-4D30-A57D-4CFFEA838868}"/>
    <hyperlink ref="H123" r:id="rId123" xr:uid="{EDF7DD2B-C136-4BD9-A75A-C7FCD1C006DA}"/>
    <hyperlink ref="H122" r:id="rId124" xr:uid="{2FCB9942-342F-42CD-9DB8-E24A975FDFB2}"/>
    <hyperlink ref="H121" r:id="rId125" xr:uid="{BDDC1EA3-562B-45D8-AD8E-66A7F0896B60}"/>
    <hyperlink ref="H117" r:id="rId126" xr:uid="{F6A7B91A-6D0A-4BE9-891A-EDD4ADDEE000}"/>
    <hyperlink ref="H126" r:id="rId127" xr:uid="{FB75D92F-28C0-4C93-B905-C82A5CECD898}"/>
    <hyperlink ref="H128" r:id="rId128" xr:uid="{B63053CC-43C4-44F1-915B-E69FC8DFF94E}"/>
    <hyperlink ref="H134" r:id="rId129" xr:uid="{FFF9CBF5-28C0-43F5-AE12-A19DA361DB8A}"/>
    <hyperlink ref="H32" r:id="rId130" xr:uid="{1394319D-1F3D-4EAE-9257-C39FBAF55032}"/>
  </hyperlinks>
  <pageMargins left="0.23622047244094491" right="0.23622047244094491" top="0.74803149606299213" bottom="0.74803149606299213" header="0.31496062992125984" footer="0.31496062992125984"/>
  <pageSetup paperSize="9" scale="70" fitToHeight="2" orientation="portrait" r:id="rId131"/>
  <colBreaks count="1" manualBreakCount="1">
    <brk id="7" max="1048575" man="1"/>
  </colBreak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G11"/>
  <sheetViews>
    <sheetView zoomScale="85" zoomScaleNormal="85" workbookViewId="0">
      <selection activeCell="C25" sqref="C25:C26"/>
    </sheetView>
  </sheetViews>
  <sheetFormatPr defaultRowHeight="15" x14ac:dyDescent="0.25"/>
  <cols>
    <col min="1" max="1" width="5.42578125" customWidth="1"/>
    <col min="2" max="2" width="70.85546875" customWidth="1"/>
    <col min="3" max="3" width="16" customWidth="1"/>
    <col min="4" max="4" width="9.5703125" customWidth="1"/>
    <col min="5" max="5" width="11.7109375" customWidth="1"/>
    <col min="6" max="6" width="13" customWidth="1"/>
  </cols>
  <sheetData>
    <row r="1" spans="1:7" ht="30.75" customHeight="1" x14ac:dyDescent="0.25">
      <c r="A1" s="259"/>
      <c r="B1" s="251"/>
      <c r="C1" s="260"/>
      <c r="D1" s="261"/>
      <c r="E1" s="262"/>
      <c r="F1" s="126">
        <v>45275</v>
      </c>
    </row>
    <row r="2" spans="1:7" ht="42" customHeight="1" x14ac:dyDescent="0.25">
      <c r="A2" s="46" t="s">
        <v>85</v>
      </c>
      <c r="B2" s="33" t="s">
        <v>0</v>
      </c>
      <c r="C2" s="19" t="s">
        <v>17</v>
      </c>
      <c r="D2" s="33" t="s">
        <v>18</v>
      </c>
      <c r="E2" s="41" t="s">
        <v>338</v>
      </c>
      <c r="F2" s="117" t="s">
        <v>337</v>
      </c>
    </row>
    <row r="3" spans="1:7" x14ac:dyDescent="0.25">
      <c r="A3" s="47"/>
      <c r="B3" s="257" t="s">
        <v>328</v>
      </c>
      <c r="C3" s="257"/>
      <c r="D3" s="257"/>
      <c r="E3" s="257"/>
      <c r="F3" s="37"/>
    </row>
    <row r="4" spans="1:7" ht="17.25" customHeight="1" x14ac:dyDescent="0.25">
      <c r="A4" s="33">
        <v>1</v>
      </c>
      <c r="B4" s="21" t="s">
        <v>329</v>
      </c>
      <c r="C4" s="30" t="s">
        <v>27</v>
      </c>
      <c r="D4" s="105">
        <v>800</v>
      </c>
      <c r="E4" s="243">
        <v>759.00000000000011</v>
      </c>
      <c r="F4" s="32"/>
      <c r="G4" s="242"/>
    </row>
    <row r="5" spans="1:7" ht="17.25" customHeight="1" x14ac:dyDescent="0.25">
      <c r="A5" s="33">
        <v>2</v>
      </c>
      <c r="B5" s="21" t="s">
        <v>341</v>
      </c>
      <c r="C5" s="30" t="s">
        <v>27</v>
      </c>
      <c r="D5" s="105">
        <v>330</v>
      </c>
      <c r="E5" s="243">
        <v>605</v>
      </c>
      <c r="F5" s="32"/>
      <c r="G5" s="242"/>
    </row>
    <row r="6" spans="1:7" ht="17.25" customHeight="1" x14ac:dyDescent="0.25">
      <c r="A6" s="33">
        <v>3</v>
      </c>
      <c r="B6" s="21" t="s">
        <v>342</v>
      </c>
      <c r="C6" s="30" t="s">
        <v>27</v>
      </c>
      <c r="D6" s="105">
        <v>520</v>
      </c>
      <c r="E6" s="243">
        <v>726.00000000000011</v>
      </c>
      <c r="F6" s="32"/>
    </row>
    <row r="7" spans="1:7" ht="17.25" customHeight="1" x14ac:dyDescent="0.25">
      <c r="A7" s="33">
        <v>4</v>
      </c>
      <c r="B7" s="21" t="s">
        <v>343</v>
      </c>
      <c r="C7" s="30" t="s">
        <v>27</v>
      </c>
      <c r="D7" s="105">
        <v>480</v>
      </c>
      <c r="E7" s="243">
        <v>550</v>
      </c>
      <c r="F7" s="32"/>
    </row>
    <row r="8" spans="1:7" ht="17.25" customHeight="1" x14ac:dyDescent="0.25">
      <c r="A8" s="33">
        <v>5</v>
      </c>
      <c r="B8" s="21" t="s">
        <v>344</v>
      </c>
      <c r="C8" s="30" t="s">
        <v>27</v>
      </c>
      <c r="D8" s="105">
        <v>850</v>
      </c>
      <c r="E8" s="243">
        <v>858.00000000000011</v>
      </c>
      <c r="F8" s="32"/>
    </row>
    <row r="9" spans="1:7" ht="17.25" customHeight="1" x14ac:dyDescent="0.25">
      <c r="A9" s="33">
        <v>6</v>
      </c>
      <c r="B9" s="21" t="s">
        <v>367</v>
      </c>
      <c r="C9" s="30" t="s">
        <v>27</v>
      </c>
      <c r="D9" s="105">
        <v>850</v>
      </c>
      <c r="E9" s="243">
        <v>616</v>
      </c>
      <c r="F9" s="32"/>
    </row>
    <row r="10" spans="1:7" ht="17.25" customHeight="1" x14ac:dyDescent="0.25">
      <c r="A10" s="33">
        <v>7</v>
      </c>
      <c r="B10" s="21" t="s">
        <v>368</v>
      </c>
      <c r="C10" s="30" t="s">
        <v>27</v>
      </c>
      <c r="D10" s="105">
        <v>850</v>
      </c>
      <c r="E10" s="243">
        <v>616</v>
      </c>
      <c r="F10" s="32"/>
    </row>
    <row r="11" spans="1:7" x14ac:dyDescent="0.25">
      <c r="A11" s="33">
        <v>8</v>
      </c>
      <c r="B11" s="21" t="s">
        <v>345</v>
      </c>
      <c r="C11" s="30" t="s">
        <v>27</v>
      </c>
      <c r="D11" s="105">
        <v>850</v>
      </c>
      <c r="E11" s="243">
        <v>506.00000000000006</v>
      </c>
      <c r="F11" s="32"/>
    </row>
  </sheetData>
  <mergeCells count="3">
    <mergeCell ref="A1:B1"/>
    <mergeCell ref="C1:E1"/>
    <mergeCell ref="B3:E3"/>
  </mergeCells>
  <pageMargins left="0.25" right="0.25" top="0.75" bottom="0.75" header="0.3" footer="0.3"/>
  <pageSetup paperSize="9" scale="78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IQ72"/>
  <sheetViews>
    <sheetView zoomScale="85" zoomScaleNormal="85" zoomScaleSheetLayoutView="85" workbookViewId="0">
      <selection activeCell="C48" sqref="C48:G54"/>
    </sheetView>
  </sheetViews>
  <sheetFormatPr defaultColWidth="9.140625" defaultRowHeight="11.25" customHeight="1" x14ac:dyDescent="0.25"/>
  <cols>
    <col min="1" max="1" width="7" style="1" customWidth="1"/>
    <col min="2" max="2" width="4.42578125" style="1" customWidth="1"/>
    <col min="3" max="3" width="80" style="2" customWidth="1"/>
    <col min="4" max="4" width="17.140625" style="2" customWidth="1"/>
    <col min="5" max="5" width="9.85546875" style="2" customWidth="1"/>
    <col min="6" max="6" width="12" style="2" customWidth="1"/>
    <col min="7" max="7" width="12.7109375" style="18" customWidth="1"/>
    <col min="8" max="8" width="26.7109375" style="2" customWidth="1"/>
    <col min="9" max="17" width="8.85546875" style="2" customWidth="1"/>
    <col min="18" max="18" width="8.85546875" style="124" customWidth="1"/>
    <col min="19" max="244" width="8.85546875" style="2" customWidth="1"/>
    <col min="245" max="253" width="9.140625" style="3"/>
    <col min="254" max="254" width="11.28515625" style="3" customWidth="1"/>
    <col min="255" max="255" width="75.42578125" style="3" customWidth="1"/>
    <col min="256" max="256" width="16" style="3" customWidth="1"/>
    <col min="257" max="257" width="9.140625" style="3" customWidth="1"/>
    <col min="258" max="258" width="12" style="3" customWidth="1"/>
    <col min="259" max="259" width="12.7109375" style="3" customWidth="1"/>
    <col min="260" max="260" width="11.28515625" style="3" customWidth="1"/>
    <col min="261" max="261" width="13.28515625" style="3" customWidth="1"/>
    <col min="262" max="500" width="8.85546875" style="3" customWidth="1"/>
    <col min="501" max="509" width="9.140625" style="3"/>
    <col min="510" max="510" width="11.28515625" style="3" customWidth="1"/>
    <col min="511" max="511" width="75.42578125" style="3" customWidth="1"/>
    <col min="512" max="512" width="16" style="3" customWidth="1"/>
    <col min="513" max="513" width="9.140625" style="3" customWidth="1"/>
    <col min="514" max="514" width="12" style="3" customWidth="1"/>
    <col min="515" max="515" width="12.7109375" style="3" customWidth="1"/>
    <col min="516" max="516" width="11.28515625" style="3" customWidth="1"/>
    <col min="517" max="517" width="13.28515625" style="3" customWidth="1"/>
    <col min="518" max="756" width="8.85546875" style="3" customWidth="1"/>
    <col min="757" max="765" width="9.140625" style="3"/>
    <col min="766" max="766" width="11.28515625" style="3" customWidth="1"/>
    <col min="767" max="767" width="75.42578125" style="3" customWidth="1"/>
    <col min="768" max="768" width="16" style="3" customWidth="1"/>
    <col min="769" max="769" width="9.140625" style="3" customWidth="1"/>
    <col min="770" max="770" width="12" style="3" customWidth="1"/>
    <col min="771" max="771" width="12.7109375" style="3" customWidth="1"/>
    <col min="772" max="772" width="11.28515625" style="3" customWidth="1"/>
    <col min="773" max="773" width="13.28515625" style="3" customWidth="1"/>
    <col min="774" max="1012" width="8.85546875" style="3" customWidth="1"/>
    <col min="1013" max="1021" width="9.140625" style="3"/>
    <col min="1022" max="1022" width="11.28515625" style="3" customWidth="1"/>
    <col min="1023" max="1023" width="75.42578125" style="3" customWidth="1"/>
    <col min="1024" max="1024" width="16" style="3" customWidth="1"/>
    <col min="1025" max="1025" width="9.140625" style="3" customWidth="1"/>
    <col min="1026" max="1026" width="12" style="3" customWidth="1"/>
    <col min="1027" max="1027" width="12.7109375" style="3" customWidth="1"/>
    <col min="1028" max="1028" width="11.28515625" style="3" customWidth="1"/>
    <col min="1029" max="1029" width="13.28515625" style="3" customWidth="1"/>
    <col min="1030" max="1268" width="8.85546875" style="3" customWidth="1"/>
    <col min="1269" max="1277" width="9.140625" style="3"/>
    <col min="1278" max="1278" width="11.28515625" style="3" customWidth="1"/>
    <col min="1279" max="1279" width="75.42578125" style="3" customWidth="1"/>
    <col min="1280" max="1280" width="16" style="3" customWidth="1"/>
    <col min="1281" max="1281" width="9.140625" style="3" customWidth="1"/>
    <col min="1282" max="1282" width="12" style="3" customWidth="1"/>
    <col min="1283" max="1283" width="12.7109375" style="3" customWidth="1"/>
    <col min="1284" max="1284" width="11.28515625" style="3" customWidth="1"/>
    <col min="1285" max="1285" width="13.28515625" style="3" customWidth="1"/>
    <col min="1286" max="1524" width="8.85546875" style="3" customWidth="1"/>
    <col min="1525" max="1533" width="9.140625" style="3"/>
    <col min="1534" max="1534" width="11.28515625" style="3" customWidth="1"/>
    <col min="1535" max="1535" width="75.42578125" style="3" customWidth="1"/>
    <col min="1536" max="1536" width="16" style="3" customWidth="1"/>
    <col min="1537" max="1537" width="9.140625" style="3" customWidth="1"/>
    <col min="1538" max="1538" width="12" style="3" customWidth="1"/>
    <col min="1539" max="1539" width="12.7109375" style="3" customWidth="1"/>
    <col min="1540" max="1540" width="11.28515625" style="3" customWidth="1"/>
    <col min="1541" max="1541" width="13.28515625" style="3" customWidth="1"/>
    <col min="1542" max="1780" width="8.85546875" style="3" customWidth="1"/>
    <col min="1781" max="1789" width="9.140625" style="3"/>
    <col min="1790" max="1790" width="11.28515625" style="3" customWidth="1"/>
    <col min="1791" max="1791" width="75.42578125" style="3" customWidth="1"/>
    <col min="1792" max="1792" width="16" style="3" customWidth="1"/>
    <col min="1793" max="1793" width="9.140625" style="3" customWidth="1"/>
    <col min="1794" max="1794" width="12" style="3" customWidth="1"/>
    <col min="1795" max="1795" width="12.7109375" style="3" customWidth="1"/>
    <col min="1796" max="1796" width="11.28515625" style="3" customWidth="1"/>
    <col min="1797" max="1797" width="13.28515625" style="3" customWidth="1"/>
    <col min="1798" max="2036" width="8.85546875" style="3" customWidth="1"/>
    <col min="2037" max="2045" width="9.140625" style="3"/>
    <col min="2046" max="2046" width="11.28515625" style="3" customWidth="1"/>
    <col min="2047" max="2047" width="75.42578125" style="3" customWidth="1"/>
    <col min="2048" max="2048" width="16" style="3" customWidth="1"/>
    <col min="2049" max="2049" width="9.140625" style="3" customWidth="1"/>
    <col min="2050" max="2050" width="12" style="3" customWidth="1"/>
    <col min="2051" max="2051" width="12.7109375" style="3" customWidth="1"/>
    <col min="2052" max="2052" width="11.28515625" style="3" customWidth="1"/>
    <col min="2053" max="2053" width="13.28515625" style="3" customWidth="1"/>
    <col min="2054" max="2292" width="8.85546875" style="3" customWidth="1"/>
    <col min="2293" max="2301" width="9.140625" style="3"/>
    <col min="2302" max="2302" width="11.28515625" style="3" customWidth="1"/>
    <col min="2303" max="2303" width="75.42578125" style="3" customWidth="1"/>
    <col min="2304" max="2304" width="16" style="3" customWidth="1"/>
    <col min="2305" max="2305" width="9.140625" style="3" customWidth="1"/>
    <col min="2306" max="2306" width="12" style="3" customWidth="1"/>
    <col min="2307" max="2307" width="12.7109375" style="3" customWidth="1"/>
    <col min="2308" max="2308" width="11.28515625" style="3" customWidth="1"/>
    <col min="2309" max="2309" width="13.28515625" style="3" customWidth="1"/>
    <col min="2310" max="2548" width="8.85546875" style="3" customWidth="1"/>
    <col min="2549" max="2557" width="9.140625" style="3"/>
    <col min="2558" max="2558" width="11.28515625" style="3" customWidth="1"/>
    <col min="2559" max="2559" width="75.42578125" style="3" customWidth="1"/>
    <col min="2560" max="2560" width="16" style="3" customWidth="1"/>
    <col min="2561" max="2561" width="9.140625" style="3" customWidth="1"/>
    <col min="2562" max="2562" width="12" style="3" customWidth="1"/>
    <col min="2563" max="2563" width="12.7109375" style="3" customWidth="1"/>
    <col min="2564" max="2564" width="11.28515625" style="3" customWidth="1"/>
    <col min="2565" max="2565" width="13.28515625" style="3" customWidth="1"/>
    <col min="2566" max="2804" width="8.85546875" style="3" customWidth="1"/>
    <col min="2805" max="2813" width="9.140625" style="3"/>
    <col min="2814" max="2814" width="11.28515625" style="3" customWidth="1"/>
    <col min="2815" max="2815" width="75.42578125" style="3" customWidth="1"/>
    <col min="2816" max="2816" width="16" style="3" customWidth="1"/>
    <col min="2817" max="2817" width="9.140625" style="3" customWidth="1"/>
    <col min="2818" max="2818" width="12" style="3" customWidth="1"/>
    <col min="2819" max="2819" width="12.7109375" style="3" customWidth="1"/>
    <col min="2820" max="2820" width="11.28515625" style="3" customWidth="1"/>
    <col min="2821" max="2821" width="13.28515625" style="3" customWidth="1"/>
    <col min="2822" max="3060" width="8.85546875" style="3" customWidth="1"/>
    <col min="3061" max="3069" width="9.140625" style="3"/>
    <col min="3070" max="3070" width="11.28515625" style="3" customWidth="1"/>
    <col min="3071" max="3071" width="75.42578125" style="3" customWidth="1"/>
    <col min="3072" max="3072" width="16" style="3" customWidth="1"/>
    <col min="3073" max="3073" width="9.140625" style="3" customWidth="1"/>
    <col min="3074" max="3074" width="12" style="3" customWidth="1"/>
    <col min="3075" max="3075" width="12.7109375" style="3" customWidth="1"/>
    <col min="3076" max="3076" width="11.28515625" style="3" customWidth="1"/>
    <col min="3077" max="3077" width="13.28515625" style="3" customWidth="1"/>
    <col min="3078" max="3316" width="8.85546875" style="3" customWidth="1"/>
    <col min="3317" max="3325" width="9.140625" style="3"/>
    <col min="3326" max="3326" width="11.28515625" style="3" customWidth="1"/>
    <col min="3327" max="3327" width="75.42578125" style="3" customWidth="1"/>
    <col min="3328" max="3328" width="16" style="3" customWidth="1"/>
    <col min="3329" max="3329" width="9.140625" style="3" customWidth="1"/>
    <col min="3330" max="3330" width="12" style="3" customWidth="1"/>
    <col min="3331" max="3331" width="12.7109375" style="3" customWidth="1"/>
    <col min="3332" max="3332" width="11.28515625" style="3" customWidth="1"/>
    <col min="3333" max="3333" width="13.28515625" style="3" customWidth="1"/>
    <col min="3334" max="3572" width="8.85546875" style="3" customWidth="1"/>
    <col min="3573" max="3581" width="9.140625" style="3"/>
    <col min="3582" max="3582" width="11.28515625" style="3" customWidth="1"/>
    <col min="3583" max="3583" width="75.42578125" style="3" customWidth="1"/>
    <col min="3584" max="3584" width="16" style="3" customWidth="1"/>
    <col min="3585" max="3585" width="9.140625" style="3" customWidth="1"/>
    <col min="3586" max="3586" width="12" style="3" customWidth="1"/>
    <col min="3587" max="3587" width="12.7109375" style="3" customWidth="1"/>
    <col min="3588" max="3588" width="11.28515625" style="3" customWidth="1"/>
    <col min="3589" max="3589" width="13.28515625" style="3" customWidth="1"/>
    <col min="3590" max="3828" width="8.85546875" style="3" customWidth="1"/>
    <col min="3829" max="3837" width="9.140625" style="3"/>
    <col min="3838" max="3838" width="11.28515625" style="3" customWidth="1"/>
    <col min="3839" max="3839" width="75.42578125" style="3" customWidth="1"/>
    <col min="3840" max="3840" width="16" style="3" customWidth="1"/>
    <col min="3841" max="3841" width="9.140625" style="3" customWidth="1"/>
    <col min="3842" max="3842" width="12" style="3" customWidth="1"/>
    <col min="3843" max="3843" width="12.7109375" style="3" customWidth="1"/>
    <col min="3844" max="3844" width="11.28515625" style="3" customWidth="1"/>
    <col min="3845" max="3845" width="13.28515625" style="3" customWidth="1"/>
    <col min="3846" max="4084" width="8.85546875" style="3" customWidth="1"/>
    <col min="4085" max="4093" width="9.140625" style="3"/>
    <col min="4094" max="4094" width="11.28515625" style="3" customWidth="1"/>
    <col min="4095" max="4095" width="75.42578125" style="3" customWidth="1"/>
    <col min="4096" max="4096" width="16" style="3" customWidth="1"/>
    <col min="4097" max="4097" width="9.140625" style="3" customWidth="1"/>
    <col min="4098" max="4098" width="12" style="3" customWidth="1"/>
    <col min="4099" max="4099" width="12.7109375" style="3" customWidth="1"/>
    <col min="4100" max="4100" width="11.28515625" style="3" customWidth="1"/>
    <col min="4101" max="4101" width="13.28515625" style="3" customWidth="1"/>
    <col min="4102" max="4340" width="8.85546875" style="3" customWidth="1"/>
    <col min="4341" max="4349" width="9.140625" style="3"/>
    <col min="4350" max="4350" width="11.28515625" style="3" customWidth="1"/>
    <col min="4351" max="4351" width="75.42578125" style="3" customWidth="1"/>
    <col min="4352" max="4352" width="16" style="3" customWidth="1"/>
    <col min="4353" max="4353" width="9.140625" style="3" customWidth="1"/>
    <col min="4354" max="4354" width="12" style="3" customWidth="1"/>
    <col min="4355" max="4355" width="12.7109375" style="3" customWidth="1"/>
    <col min="4356" max="4356" width="11.28515625" style="3" customWidth="1"/>
    <col min="4357" max="4357" width="13.28515625" style="3" customWidth="1"/>
    <col min="4358" max="4596" width="8.85546875" style="3" customWidth="1"/>
    <col min="4597" max="4605" width="9.140625" style="3"/>
    <col min="4606" max="4606" width="11.28515625" style="3" customWidth="1"/>
    <col min="4607" max="4607" width="75.42578125" style="3" customWidth="1"/>
    <col min="4608" max="4608" width="16" style="3" customWidth="1"/>
    <col min="4609" max="4609" width="9.140625" style="3" customWidth="1"/>
    <col min="4610" max="4610" width="12" style="3" customWidth="1"/>
    <col min="4611" max="4611" width="12.7109375" style="3" customWidth="1"/>
    <col min="4612" max="4612" width="11.28515625" style="3" customWidth="1"/>
    <col min="4613" max="4613" width="13.28515625" style="3" customWidth="1"/>
    <col min="4614" max="4852" width="8.85546875" style="3" customWidth="1"/>
    <col min="4853" max="4861" width="9.140625" style="3"/>
    <col min="4862" max="4862" width="11.28515625" style="3" customWidth="1"/>
    <col min="4863" max="4863" width="75.42578125" style="3" customWidth="1"/>
    <col min="4864" max="4864" width="16" style="3" customWidth="1"/>
    <col min="4865" max="4865" width="9.140625" style="3" customWidth="1"/>
    <col min="4866" max="4866" width="12" style="3" customWidth="1"/>
    <col min="4867" max="4867" width="12.7109375" style="3" customWidth="1"/>
    <col min="4868" max="4868" width="11.28515625" style="3" customWidth="1"/>
    <col min="4869" max="4869" width="13.28515625" style="3" customWidth="1"/>
    <col min="4870" max="5108" width="8.85546875" style="3" customWidth="1"/>
    <col min="5109" max="5117" width="9.140625" style="3"/>
    <col min="5118" max="5118" width="11.28515625" style="3" customWidth="1"/>
    <col min="5119" max="5119" width="75.42578125" style="3" customWidth="1"/>
    <col min="5120" max="5120" width="16" style="3" customWidth="1"/>
    <col min="5121" max="5121" width="9.140625" style="3" customWidth="1"/>
    <col min="5122" max="5122" width="12" style="3" customWidth="1"/>
    <col min="5123" max="5123" width="12.7109375" style="3" customWidth="1"/>
    <col min="5124" max="5124" width="11.28515625" style="3" customWidth="1"/>
    <col min="5125" max="5125" width="13.28515625" style="3" customWidth="1"/>
    <col min="5126" max="5364" width="8.85546875" style="3" customWidth="1"/>
    <col min="5365" max="5373" width="9.140625" style="3"/>
    <col min="5374" max="5374" width="11.28515625" style="3" customWidth="1"/>
    <col min="5375" max="5375" width="75.42578125" style="3" customWidth="1"/>
    <col min="5376" max="5376" width="16" style="3" customWidth="1"/>
    <col min="5377" max="5377" width="9.140625" style="3" customWidth="1"/>
    <col min="5378" max="5378" width="12" style="3" customWidth="1"/>
    <col min="5379" max="5379" width="12.7109375" style="3" customWidth="1"/>
    <col min="5380" max="5380" width="11.28515625" style="3" customWidth="1"/>
    <col min="5381" max="5381" width="13.28515625" style="3" customWidth="1"/>
    <col min="5382" max="5620" width="8.85546875" style="3" customWidth="1"/>
    <col min="5621" max="5629" width="9.140625" style="3"/>
    <col min="5630" max="5630" width="11.28515625" style="3" customWidth="1"/>
    <col min="5631" max="5631" width="75.42578125" style="3" customWidth="1"/>
    <col min="5632" max="5632" width="16" style="3" customWidth="1"/>
    <col min="5633" max="5633" width="9.140625" style="3" customWidth="1"/>
    <col min="5634" max="5634" width="12" style="3" customWidth="1"/>
    <col min="5635" max="5635" width="12.7109375" style="3" customWidth="1"/>
    <col min="5636" max="5636" width="11.28515625" style="3" customWidth="1"/>
    <col min="5637" max="5637" width="13.28515625" style="3" customWidth="1"/>
    <col min="5638" max="5876" width="8.85546875" style="3" customWidth="1"/>
    <col min="5877" max="5885" width="9.140625" style="3"/>
    <col min="5886" max="5886" width="11.28515625" style="3" customWidth="1"/>
    <col min="5887" max="5887" width="75.42578125" style="3" customWidth="1"/>
    <col min="5888" max="5888" width="16" style="3" customWidth="1"/>
    <col min="5889" max="5889" width="9.140625" style="3" customWidth="1"/>
    <col min="5890" max="5890" width="12" style="3" customWidth="1"/>
    <col min="5891" max="5891" width="12.7109375" style="3" customWidth="1"/>
    <col min="5892" max="5892" width="11.28515625" style="3" customWidth="1"/>
    <col min="5893" max="5893" width="13.28515625" style="3" customWidth="1"/>
    <col min="5894" max="6132" width="8.85546875" style="3" customWidth="1"/>
    <col min="6133" max="6141" width="9.140625" style="3"/>
    <col min="6142" max="6142" width="11.28515625" style="3" customWidth="1"/>
    <col min="6143" max="6143" width="75.42578125" style="3" customWidth="1"/>
    <col min="6144" max="6144" width="16" style="3" customWidth="1"/>
    <col min="6145" max="6145" width="9.140625" style="3" customWidth="1"/>
    <col min="6146" max="6146" width="12" style="3" customWidth="1"/>
    <col min="6147" max="6147" width="12.7109375" style="3" customWidth="1"/>
    <col min="6148" max="6148" width="11.28515625" style="3" customWidth="1"/>
    <col min="6149" max="6149" width="13.28515625" style="3" customWidth="1"/>
    <col min="6150" max="6388" width="8.85546875" style="3" customWidth="1"/>
    <col min="6389" max="6397" width="9.140625" style="3"/>
    <col min="6398" max="6398" width="11.28515625" style="3" customWidth="1"/>
    <col min="6399" max="6399" width="75.42578125" style="3" customWidth="1"/>
    <col min="6400" max="6400" width="16" style="3" customWidth="1"/>
    <col min="6401" max="6401" width="9.140625" style="3" customWidth="1"/>
    <col min="6402" max="6402" width="12" style="3" customWidth="1"/>
    <col min="6403" max="6403" width="12.7109375" style="3" customWidth="1"/>
    <col min="6404" max="6404" width="11.28515625" style="3" customWidth="1"/>
    <col min="6405" max="6405" width="13.28515625" style="3" customWidth="1"/>
    <col min="6406" max="6644" width="8.85546875" style="3" customWidth="1"/>
    <col min="6645" max="6653" width="9.140625" style="3"/>
    <col min="6654" max="6654" width="11.28515625" style="3" customWidth="1"/>
    <col min="6655" max="6655" width="75.42578125" style="3" customWidth="1"/>
    <col min="6656" max="6656" width="16" style="3" customWidth="1"/>
    <col min="6657" max="6657" width="9.140625" style="3" customWidth="1"/>
    <col min="6658" max="6658" width="12" style="3" customWidth="1"/>
    <col min="6659" max="6659" width="12.7109375" style="3" customWidth="1"/>
    <col min="6660" max="6660" width="11.28515625" style="3" customWidth="1"/>
    <col min="6661" max="6661" width="13.28515625" style="3" customWidth="1"/>
    <col min="6662" max="6900" width="8.85546875" style="3" customWidth="1"/>
    <col min="6901" max="6909" width="9.140625" style="3"/>
    <col min="6910" max="6910" width="11.28515625" style="3" customWidth="1"/>
    <col min="6911" max="6911" width="75.42578125" style="3" customWidth="1"/>
    <col min="6912" max="6912" width="16" style="3" customWidth="1"/>
    <col min="6913" max="6913" width="9.140625" style="3" customWidth="1"/>
    <col min="6914" max="6914" width="12" style="3" customWidth="1"/>
    <col min="6915" max="6915" width="12.7109375" style="3" customWidth="1"/>
    <col min="6916" max="6916" width="11.28515625" style="3" customWidth="1"/>
    <col min="6917" max="6917" width="13.28515625" style="3" customWidth="1"/>
    <col min="6918" max="7156" width="8.85546875" style="3" customWidth="1"/>
    <col min="7157" max="7165" width="9.140625" style="3"/>
    <col min="7166" max="7166" width="11.28515625" style="3" customWidth="1"/>
    <col min="7167" max="7167" width="75.42578125" style="3" customWidth="1"/>
    <col min="7168" max="7168" width="16" style="3" customWidth="1"/>
    <col min="7169" max="7169" width="9.140625" style="3" customWidth="1"/>
    <col min="7170" max="7170" width="12" style="3" customWidth="1"/>
    <col min="7171" max="7171" width="12.7109375" style="3" customWidth="1"/>
    <col min="7172" max="7172" width="11.28515625" style="3" customWidth="1"/>
    <col min="7173" max="7173" width="13.28515625" style="3" customWidth="1"/>
    <col min="7174" max="7412" width="8.85546875" style="3" customWidth="1"/>
    <col min="7413" max="7421" width="9.140625" style="3"/>
    <col min="7422" max="7422" width="11.28515625" style="3" customWidth="1"/>
    <col min="7423" max="7423" width="75.42578125" style="3" customWidth="1"/>
    <col min="7424" max="7424" width="16" style="3" customWidth="1"/>
    <col min="7425" max="7425" width="9.140625" style="3" customWidth="1"/>
    <col min="7426" max="7426" width="12" style="3" customWidth="1"/>
    <col min="7427" max="7427" width="12.7109375" style="3" customWidth="1"/>
    <col min="7428" max="7428" width="11.28515625" style="3" customWidth="1"/>
    <col min="7429" max="7429" width="13.28515625" style="3" customWidth="1"/>
    <col min="7430" max="7668" width="8.85546875" style="3" customWidth="1"/>
    <col min="7669" max="7677" width="9.140625" style="3"/>
    <col min="7678" max="7678" width="11.28515625" style="3" customWidth="1"/>
    <col min="7679" max="7679" width="75.42578125" style="3" customWidth="1"/>
    <col min="7680" max="7680" width="16" style="3" customWidth="1"/>
    <col min="7681" max="7681" width="9.140625" style="3" customWidth="1"/>
    <col min="7682" max="7682" width="12" style="3" customWidth="1"/>
    <col min="7683" max="7683" width="12.7109375" style="3" customWidth="1"/>
    <col min="7684" max="7684" width="11.28515625" style="3" customWidth="1"/>
    <col min="7685" max="7685" width="13.28515625" style="3" customWidth="1"/>
    <col min="7686" max="7924" width="8.85546875" style="3" customWidth="1"/>
    <col min="7925" max="7933" width="9.140625" style="3"/>
    <col min="7934" max="7934" width="11.28515625" style="3" customWidth="1"/>
    <col min="7935" max="7935" width="75.42578125" style="3" customWidth="1"/>
    <col min="7936" max="7936" width="16" style="3" customWidth="1"/>
    <col min="7937" max="7937" width="9.140625" style="3" customWidth="1"/>
    <col min="7938" max="7938" width="12" style="3" customWidth="1"/>
    <col min="7939" max="7939" width="12.7109375" style="3" customWidth="1"/>
    <col min="7940" max="7940" width="11.28515625" style="3" customWidth="1"/>
    <col min="7941" max="7941" width="13.28515625" style="3" customWidth="1"/>
    <col min="7942" max="8180" width="8.85546875" style="3" customWidth="1"/>
    <col min="8181" max="8189" width="9.140625" style="3"/>
    <col min="8190" max="8190" width="11.28515625" style="3" customWidth="1"/>
    <col min="8191" max="8191" width="75.42578125" style="3" customWidth="1"/>
    <col min="8192" max="8192" width="16" style="3" customWidth="1"/>
    <col min="8193" max="8193" width="9.140625" style="3" customWidth="1"/>
    <col min="8194" max="8194" width="12" style="3" customWidth="1"/>
    <col min="8195" max="8195" width="12.7109375" style="3" customWidth="1"/>
    <col min="8196" max="8196" width="11.28515625" style="3" customWidth="1"/>
    <col min="8197" max="8197" width="13.28515625" style="3" customWidth="1"/>
    <col min="8198" max="8436" width="8.85546875" style="3" customWidth="1"/>
    <col min="8437" max="8445" width="9.140625" style="3"/>
    <col min="8446" max="8446" width="11.28515625" style="3" customWidth="1"/>
    <col min="8447" max="8447" width="75.42578125" style="3" customWidth="1"/>
    <col min="8448" max="8448" width="16" style="3" customWidth="1"/>
    <col min="8449" max="8449" width="9.140625" style="3" customWidth="1"/>
    <col min="8450" max="8450" width="12" style="3" customWidth="1"/>
    <col min="8451" max="8451" width="12.7109375" style="3" customWidth="1"/>
    <col min="8452" max="8452" width="11.28515625" style="3" customWidth="1"/>
    <col min="8453" max="8453" width="13.28515625" style="3" customWidth="1"/>
    <col min="8454" max="8692" width="8.85546875" style="3" customWidth="1"/>
    <col min="8693" max="8701" width="9.140625" style="3"/>
    <col min="8702" max="8702" width="11.28515625" style="3" customWidth="1"/>
    <col min="8703" max="8703" width="75.42578125" style="3" customWidth="1"/>
    <col min="8704" max="8704" width="16" style="3" customWidth="1"/>
    <col min="8705" max="8705" width="9.140625" style="3" customWidth="1"/>
    <col min="8706" max="8706" width="12" style="3" customWidth="1"/>
    <col min="8707" max="8707" width="12.7109375" style="3" customWidth="1"/>
    <col min="8708" max="8708" width="11.28515625" style="3" customWidth="1"/>
    <col min="8709" max="8709" width="13.28515625" style="3" customWidth="1"/>
    <col min="8710" max="8948" width="8.85546875" style="3" customWidth="1"/>
    <col min="8949" max="8957" width="9.140625" style="3"/>
    <col min="8958" max="8958" width="11.28515625" style="3" customWidth="1"/>
    <col min="8959" max="8959" width="75.42578125" style="3" customWidth="1"/>
    <col min="8960" max="8960" width="16" style="3" customWidth="1"/>
    <col min="8961" max="8961" width="9.140625" style="3" customWidth="1"/>
    <col min="8962" max="8962" width="12" style="3" customWidth="1"/>
    <col min="8963" max="8963" width="12.7109375" style="3" customWidth="1"/>
    <col min="8964" max="8964" width="11.28515625" style="3" customWidth="1"/>
    <col min="8965" max="8965" width="13.28515625" style="3" customWidth="1"/>
    <col min="8966" max="9204" width="8.85546875" style="3" customWidth="1"/>
    <col min="9205" max="9213" width="9.140625" style="3"/>
    <col min="9214" max="9214" width="11.28515625" style="3" customWidth="1"/>
    <col min="9215" max="9215" width="75.42578125" style="3" customWidth="1"/>
    <col min="9216" max="9216" width="16" style="3" customWidth="1"/>
    <col min="9217" max="9217" width="9.140625" style="3" customWidth="1"/>
    <col min="9218" max="9218" width="12" style="3" customWidth="1"/>
    <col min="9219" max="9219" width="12.7109375" style="3" customWidth="1"/>
    <col min="9220" max="9220" width="11.28515625" style="3" customWidth="1"/>
    <col min="9221" max="9221" width="13.28515625" style="3" customWidth="1"/>
    <col min="9222" max="9460" width="8.85546875" style="3" customWidth="1"/>
    <col min="9461" max="9469" width="9.140625" style="3"/>
    <col min="9470" max="9470" width="11.28515625" style="3" customWidth="1"/>
    <col min="9471" max="9471" width="75.42578125" style="3" customWidth="1"/>
    <col min="9472" max="9472" width="16" style="3" customWidth="1"/>
    <col min="9473" max="9473" width="9.140625" style="3" customWidth="1"/>
    <col min="9474" max="9474" width="12" style="3" customWidth="1"/>
    <col min="9475" max="9475" width="12.7109375" style="3" customWidth="1"/>
    <col min="9476" max="9476" width="11.28515625" style="3" customWidth="1"/>
    <col min="9477" max="9477" width="13.28515625" style="3" customWidth="1"/>
    <col min="9478" max="9716" width="8.85546875" style="3" customWidth="1"/>
    <col min="9717" max="9725" width="9.140625" style="3"/>
    <col min="9726" max="9726" width="11.28515625" style="3" customWidth="1"/>
    <col min="9727" max="9727" width="75.42578125" style="3" customWidth="1"/>
    <col min="9728" max="9728" width="16" style="3" customWidth="1"/>
    <col min="9729" max="9729" width="9.140625" style="3" customWidth="1"/>
    <col min="9730" max="9730" width="12" style="3" customWidth="1"/>
    <col min="9731" max="9731" width="12.7109375" style="3" customWidth="1"/>
    <col min="9732" max="9732" width="11.28515625" style="3" customWidth="1"/>
    <col min="9733" max="9733" width="13.28515625" style="3" customWidth="1"/>
    <col min="9734" max="9972" width="8.85546875" style="3" customWidth="1"/>
    <col min="9973" max="9981" width="9.140625" style="3"/>
    <col min="9982" max="9982" width="11.28515625" style="3" customWidth="1"/>
    <col min="9983" max="9983" width="75.42578125" style="3" customWidth="1"/>
    <col min="9984" max="9984" width="16" style="3" customWidth="1"/>
    <col min="9985" max="9985" width="9.140625" style="3" customWidth="1"/>
    <col min="9986" max="9986" width="12" style="3" customWidth="1"/>
    <col min="9987" max="9987" width="12.7109375" style="3" customWidth="1"/>
    <col min="9988" max="9988" width="11.28515625" style="3" customWidth="1"/>
    <col min="9989" max="9989" width="13.28515625" style="3" customWidth="1"/>
    <col min="9990" max="10228" width="8.85546875" style="3" customWidth="1"/>
    <col min="10229" max="10237" width="9.140625" style="3"/>
    <col min="10238" max="10238" width="11.28515625" style="3" customWidth="1"/>
    <col min="10239" max="10239" width="75.42578125" style="3" customWidth="1"/>
    <col min="10240" max="10240" width="16" style="3" customWidth="1"/>
    <col min="10241" max="10241" width="9.140625" style="3" customWidth="1"/>
    <col min="10242" max="10242" width="12" style="3" customWidth="1"/>
    <col min="10243" max="10243" width="12.7109375" style="3" customWidth="1"/>
    <col min="10244" max="10244" width="11.28515625" style="3" customWidth="1"/>
    <col min="10245" max="10245" width="13.28515625" style="3" customWidth="1"/>
    <col min="10246" max="10484" width="8.85546875" style="3" customWidth="1"/>
    <col min="10485" max="10493" width="9.140625" style="3"/>
    <col min="10494" max="10494" width="11.28515625" style="3" customWidth="1"/>
    <col min="10495" max="10495" width="75.42578125" style="3" customWidth="1"/>
    <col min="10496" max="10496" width="16" style="3" customWidth="1"/>
    <col min="10497" max="10497" width="9.140625" style="3" customWidth="1"/>
    <col min="10498" max="10498" width="12" style="3" customWidth="1"/>
    <col min="10499" max="10499" width="12.7109375" style="3" customWidth="1"/>
    <col min="10500" max="10500" width="11.28515625" style="3" customWidth="1"/>
    <col min="10501" max="10501" width="13.28515625" style="3" customWidth="1"/>
    <col min="10502" max="10740" width="8.85546875" style="3" customWidth="1"/>
    <col min="10741" max="10749" width="9.140625" style="3"/>
    <col min="10750" max="10750" width="11.28515625" style="3" customWidth="1"/>
    <col min="10751" max="10751" width="75.42578125" style="3" customWidth="1"/>
    <col min="10752" max="10752" width="16" style="3" customWidth="1"/>
    <col min="10753" max="10753" width="9.140625" style="3" customWidth="1"/>
    <col min="10754" max="10754" width="12" style="3" customWidth="1"/>
    <col min="10755" max="10755" width="12.7109375" style="3" customWidth="1"/>
    <col min="10756" max="10756" width="11.28515625" style="3" customWidth="1"/>
    <col min="10757" max="10757" width="13.28515625" style="3" customWidth="1"/>
    <col min="10758" max="10996" width="8.85546875" style="3" customWidth="1"/>
    <col min="10997" max="11005" width="9.140625" style="3"/>
    <col min="11006" max="11006" width="11.28515625" style="3" customWidth="1"/>
    <col min="11007" max="11007" width="75.42578125" style="3" customWidth="1"/>
    <col min="11008" max="11008" width="16" style="3" customWidth="1"/>
    <col min="11009" max="11009" width="9.140625" style="3" customWidth="1"/>
    <col min="11010" max="11010" width="12" style="3" customWidth="1"/>
    <col min="11011" max="11011" width="12.7109375" style="3" customWidth="1"/>
    <col min="11012" max="11012" width="11.28515625" style="3" customWidth="1"/>
    <col min="11013" max="11013" width="13.28515625" style="3" customWidth="1"/>
    <col min="11014" max="11252" width="8.85546875" style="3" customWidth="1"/>
    <col min="11253" max="11261" width="9.140625" style="3"/>
    <col min="11262" max="11262" width="11.28515625" style="3" customWidth="1"/>
    <col min="11263" max="11263" width="75.42578125" style="3" customWidth="1"/>
    <col min="11264" max="11264" width="16" style="3" customWidth="1"/>
    <col min="11265" max="11265" width="9.140625" style="3" customWidth="1"/>
    <col min="11266" max="11266" width="12" style="3" customWidth="1"/>
    <col min="11267" max="11267" width="12.7109375" style="3" customWidth="1"/>
    <col min="11268" max="11268" width="11.28515625" style="3" customWidth="1"/>
    <col min="11269" max="11269" width="13.28515625" style="3" customWidth="1"/>
    <col min="11270" max="11508" width="8.85546875" style="3" customWidth="1"/>
    <col min="11509" max="11517" width="9.140625" style="3"/>
    <col min="11518" max="11518" width="11.28515625" style="3" customWidth="1"/>
    <col min="11519" max="11519" width="75.42578125" style="3" customWidth="1"/>
    <col min="11520" max="11520" width="16" style="3" customWidth="1"/>
    <col min="11521" max="11521" width="9.140625" style="3" customWidth="1"/>
    <col min="11522" max="11522" width="12" style="3" customWidth="1"/>
    <col min="11523" max="11523" width="12.7109375" style="3" customWidth="1"/>
    <col min="11524" max="11524" width="11.28515625" style="3" customWidth="1"/>
    <col min="11525" max="11525" width="13.28515625" style="3" customWidth="1"/>
    <col min="11526" max="11764" width="8.85546875" style="3" customWidth="1"/>
    <col min="11765" max="11773" width="9.140625" style="3"/>
    <col min="11774" max="11774" width="11.28515625" style="3" customWidth="1"/>
    <col min="11775" max="11775" width="75.42578125" style="3" customWidth="1"/>
    <col min="11776" max="11776" width="16" style="3" customWidth="1"/>
    <col min="11777" max="11777" width="9.140625" style="3" customWidth="1"/>
    <col min="11778" max="11778" width="12" style="3" customWidth="1"/>
    <col min="11779" max="11779" width="12.7109375" style="3" customWidth="1"/>
    <col min="11780" max="11780" width="11.28515625" style="3" customWidth="1"/>
    <col min="11781" max="11781" width="13.28515625" style="3" customWidth="1"/>
    <col min="11782" max="12020" width="8.85546875" style="3" customWidth="1"/>
    <col min="12021" max="12029" width="9.140625" style="3"/>
    <col min="12030" max="12030" width="11.28515625" style="3" customWidth="1"/>
    <col min="12031" max="12031" width="75.42578125" style="3" customWidth="1"/>
    <col min="12032" max="12032" width="16" style="3" customWidth="1"/>
    <col min="12033" max="12033" width="9.140625" style="3" customWidth="1"/>
    <col min="12034" max="12034" width="12" style="3" customWidth="1"/>
    <col min="12035" max="12035" width="12.7109375" style="3" customWidth="1"/>
    <col min="12036" max="12036" width="11.28515625" style="3" customWidth="1"/>
    <col min="12037" max="12037" width="13.28515625" style="3" customWidth="1"/>
    <col min="12038" max="12276" width="8.85546875" style="3" customWidth="1"/>
    <col min="12277" max="12285" width="9.140625" style="3"/>
    <col min="12286" max="12286" width="11.28515625" style="3" customWidth="1"/>
    <col min="12287" max="12287" width="75.42578125" style="3" customWidth="1"/>
    <col min="12288" max="12288" width="16" style="3" customWidth="1"/>
    <col min="12289" max="12289" width="9.140625" style="3" customWidth="1"/>
    <col min="12290" max="12290" width="12" style="3" customWidth="1"/>
    <col min="12291" max="12291" width="12.7109375" style="3" customWidth="1"/>
    <col min="12292" max="12292" width="11.28515625" style="3" customWidth="1"/>
    <col min="12293" max="12293" width="13.28515625" style="3" customWidth="1"/>
    <col min="12294" max="12532" width="8.85546875" style="3" customWidth="1"/>
    <col min="12533" max="12541" width="9.140625" style="3"/>
    <col min="12542" max="12542" width="11.28515625" style="3" customWidth="1"/>
    <col min="12543" max="12543" width="75.42578125" style="3" customWidth="1"/>
    <col min="12544" max="12544" width="16" style="3" customWidth="1"/>
    <col min="12545" max="12545" width="9.140625" style="3" customWidth="1"/>
    <col min="12546" max="12546" width="12" style="3" customWidth="1"/>
    <col min="12547" max="12547" width="12.7109375" style="3" customWidth="1"/>
    <col min="12548" max="12548" width="11.28515625" style="3" customWidth="1"/>
    <col min="12549" max="12549" width="13.28515625" style="3" customWidth="1"/>
    <col min="12550" max="12788" width="8.85546875" style="3" customWidth="1"/>
    <col min="12789" max="12797" width="9.140625" style="3"/>
    <col min="12798" max="12798" width="11.28515625" style="3" customWidth="1"/>
    <col min="12799" max="12799" width="75.42578125" style="3" customWidth="1"/>
    <col min="12800" max="12800" width="16" style="3" customWidth="1"/>
    <col min="12801" max="12801" width="9.140625" style="3" customWidth="1"/>
    <col min="12802" max="12802" width="12" style="3" customWidth="1"/>
    <col min="12803" max="12803" width="12.7109375" style="3" customWidth="1"/>
    <col min="12804" max="12804" width="11.28515625" style="3" customWidth="1"/>
    <col min="12805" max="12805" width="13.28515625" style="3" customWidth="1"/>
    <col min="12806" max="13044" width="8.85546875" style="3" customWidth="1"/>
    <col min="13045" max="13053" width="9.140625" style="3"/>
    <col min="13054" max="13054" width="11.28515625" style="3" customWidth="1"/>
    <col min="13055" max="13055" width="75.42578125" style="3" customWidth="1"/>
    <col min="13056" max="13056" width="16" style="3" customWidth="1"/>
    <col min="13057" max="13057" width="9.140625" style="3" customWidth="1"/>
    <col min="13058" max="13058" width="12" style="3" customWidth="1"/>
    <col min="13059" max="13059" width="12.7109375" style="3" customWidth="1"/>
    <col min="13060" max="13060" width="11.28515625" style="3" customWidth="1"/>
    <col min="13061" max="13061" width="13.28515625" style="3" customWidth="1"/>
    <col min="13062" max="13300" width="8.85546875" style="3" customWidth="1"/>
    <col min="13301" max="13309" width="9.140625" style="3"/>
    <col min="13310" max="13310" width="11.28515625" style="3" customWidth="1"/>
    <col min="13311" max="13311" width="75.42578125" style="3" customWidth="1"/>
    <col min="13312" max="13312" width="16" style="3" customWidth="1"/>
    <col min="13313" max="13313" width="9.140625" style="3" customWidth="1"/>
    <col min="13314" max="13314" width="12" style="3" customWidth="1"/>
    <col min="13315" max="13315" width="12.7109375" style="3" customWidth="1"/>
    <col min="13316" max="13316" width="11.28515625" style="3" customWidth="1"/>
    <col min="13317" max="13317" width="13.28515625" style="3" customWidth="1"/>
    <col min="13318" max="13556" width="8.85546875" style="3" customWidth="1"/>
    <col min="13557" max="13565" width="9.140625" style="3"/>
    <col min="13566" max="13566" width="11.28515625" style="3" customWidth="1"/>
    <col min="13567" max="13567" width="75.42578125" style="3" customWidth="1"/>
    <col min="13568" max="13568" width="16" style="3" customWidth="1"/>
    <col min="13569" max="13569" width="9.140625" style="3" customWidth="1"/>
    <col min="13570" max="13570" width="12" style="3" customWidth="1"/>
    <col min="13571" max="13571" width="12.7109375" style="3" customWidth="1"/>
    <col min="13572" max="13572" width="11.28515625" style="3" customWidth="1"/>
    <col min="13573" max="13573" width="13.28515625" style="3" customWidth="1"/>
    <col min="13574" max="13812" width="8.85546875" style="3" customWidth="1"/>
    <col min="13813" max="13821" width="9.140625" style="3"/>
    <col min="13822" max="13822" width="11.28515625" style="3" customWidth="1"/>
    <col min="13823" max="13823" width="75.42578125" style="3" customWidth="1"/>
    <col min="13824" max="13824" width="16" style="3" customWidth="1"/>
    <col min="13825" max="13825" width="9.140625" style="3" customWidth="1"/>
    <col min="13826" max="13826" width="12" style="3" customWidth="1"/>
    <col min="13827" max="13827" width="12.7109375" style="3" customWidth="1"/>
    <col min="13828" max="13828" width="11.28515625" style="3" customWidth="1"/>
    <col min="13829" max="13829" width="13.28515625" style="3" customWidth="1"/>
    <col min="13830" max="14068" width="8.85546875" style="3" customWidth="1"/>
    <col min="14069" max="14077" width="9.140625" style="3"/>
    <col min="14078" max="14078" width="11.28515625" style="3" customWidth="1"/>
    <col min="14079" max="14079" width="75.42578125" style="3" customWidth="1"/>
    <col min="14080" max="14080" width="16" style="3" customWidth="1"/>
    <col min="14081" max="14081" width="9.140625" style="3" customWidth="1"/>
    <col min="14082" max="14082" width="12" style="3" customWidth="1"/>
    <col min="14083" max="14083" width="12.7109375" style="3" customWidth="1"/>
    <col min="14084" max="14084" width="11.28515625" style="3" customWidth="1"/>
    <col min="14085" max="14085" width="13.28515625" style="3" customWidth="1"/>
    <col min="14086" max="14324" width="8.85546875" style="3" customWidth="1"/>
    <col min="14325" max="14333" width="9.140625" style="3"/>
    <col min="14334" max="14334" width="11.28515625" style="3" customWidth="1"/>
    <col min="14335" max="14335" width="75.42578125" style="3" customWidth="1"/>
    <col min="14336" max="14336" width="16" style="3" customWidth="1"/>
    <col min="14337" max="14337" width="9.140625" style="3" customWidth="1"/>
    <col min="14338" max="14338" width="12" style="3" customWidth="1"/>
    <col min="14339" max="14339" width="12.7109375" style="3" customWidth="1"/>
    <col min="14340" max="14340" width="11.28515625" style="3" customWidth="1"/>
    <col min="14341" max="14341" width="13.28515625" style="3" customWidth="1"/>
    <col min="14342" max="14580" width="8.85546875" style="3" customWidth="1"/>
    <col min="14581" max="14589" width="9.140625" style="3"/>
    <col min="14590" max="14590" width="11.28515625" style="3" customWidth="1"/>
    <col min="14591" max="14591" width="75.42578125" style="3" customWidth="1"/>
    <col min="14592" max="14592" width="16" style="3" customWidth="1"/>
    <col min="14593" max="14593" width="9.140625" style="3" customWidth="1"/>
    <col min="14594" max="14594" width="12" style="3" customWidth="1"/>
    <col min="14595" max="14595" width="12.7109375" style="3" customWidth="1"/>
    <col min="14596" max="14596" width="11.28515625" style="3" customWidth="1"/>
    <col min="14597" max="14597" width="13.28515625" style="3" customWidth="1"/>
    <col min="14598" max="14836" width="8.85546875" style="3" customWidth="1"/>
    <col min="14837" max="14845" width="9.140625" style="3"/>
    <col min="14846" max="14846" width="11.28515625" style="3" customWidth="1"/>
    <col min="14847" max="14847" width="75.42578125" style="3" customWidth="1"/>
    <col min="14848" max="14848" width="16" style="3" customWidth="1"/>
    <col min="14849" max="14849" width="9.140625" style="3" customWidth="1"/>
    <col min="14850" max="14850" width="12" style="3" customWidth="1"/>
    <col min="14851" max="14851" width="12.7109375" style="3" customWidth="1"/>
    <col min="14852" max="14852" width="11.28515625" style="3" customWidth="1"/>
    <col min="14853" max="14853" width="13.28515625" style="3" customWidth="1"/>
    <col min="14854" max="15092" width="8.85546875" style="3" customWidth="1"/>
    <col min="15093" max="15101" width="9.140625" style="3"/>
    <col min="15102" max="15102" width="11.28515625" style="3" customWidth="1"/>
    <col min="15103" max="15103" width="75.42578125" style="3" customWidth="1"/>
    <col min="15104" max="15104" width="16" style="3" customWidth="1"/>
    <col min="15105" max="15105" width="9.140625" style="3" customWidth="1"/>
    <col min="15106" max="15106" width="12" style="3" customWidth="1"/>
    <col min="15107" max="15107" width="12.7109375" style="3" customWidth="1"/>
    <col min="15108" max="15108" width="11.28515625" style="3" customWidth="1"/>
    <col min="15109" max="15109" width="13.28515625" style="3" customWidth="1"/>
    <col min="15110" max="15348" width="8.85546875" style="3" customWidth="1"/>
    <col min="15349" max="15357" width="9.140625" style="3"/>
    <col min="15358" max="15358" width="11.28515625" style="3" customWidth="1"/>
    <col min="15359" max="15359" width="75.42578125" style="3" customWidth="1"/>
    <col min="15360" max="15360" width="16" style="3" customWidth="1"/>
    <col min="15361" max="15361" width="9.140625" style="3" customWidth="1"/>
    <col min="15362" max="15362" width="12" style="3" customWidth="1"/>
    <col min="15363" max="15363" width="12.7109375" style="3" customWidth="1"/>
    <col min="15364" max="15364" width="11.28515625" style="3" customWidth="1"/>
    <col min="15365" max="15365" width="13.28515625" style="3" customWidth="1"/>
    <col min="15366" max="15604" width="8.85546875" style="3" customWidth="1"/>
    <col min="15605" max="15613" width="9.140625" style="3"/>
    <col min="15614" max="15614" width="11.28515625" style="3" customWidth="1"/>
    <col min="15615" max="15615" width="75.42578125" style="3" customWidth="1"/>
    <col min="15616" max="15616" width="16" style="3" customWidth="1"/>
    <col min="15617" max="15617" width="9.140625" style="3" customWidth="1"/>
    <col min="15618" max="15618" width="12" style="3" customWidth="1"/>
    <col min="15619" max="15619" width="12.7109375" style="3" customWidth="1"/>
    <col min="15620" max="15620" width="11.28515625" style="3" customWidth="1"/>
    <col min="15621" max="15621" width="13.28515625" style="3" customWidth="1"/>
    <col min="15622" max="15860" width="8.85546875" style="3" customWidth="1"/>
    <col min="15861" max="15869" width="9.140625" style="3"/>
    <col min="15870" max="15870" width="11.28515625" style="3" customWidth="1"/>
    <col min="15871" max="15871" width="75.42578125" style="3" customWidth="1"/>
    <col min="15872" max="15872" width="16" style="3" customWidth="1"/>
    <col min="15873" max="15873" width="9.140625" style="3" customWidth="1"/>
    <col min="15874" max="15874" width="12" style="3" customWidth="1"/>
    <col min="15875" max="15875" width="12.7109375" style="3" customWidth="1"/>
    <col min="15876" max="15876" width="11.28515625" style="3" customWidth="1"/>
    <col min="15877" max="15877" width="13.28515625" style="3" customWidth="1"/>
    <col min="15878" max="16116" width="8.85546875" style="3" customWidth="1"/>
    <col min="16117" max="16125" width="9.140625" style="3"/>
    <col min="16126" max="16126" width="11.28515625" style="3" customWidth="1"/>
    <col min="16127" max="16127" width="75.42578125" style="3" customWidth="1"/>
    <col min="16128" max="16128" width="16" style="3" customWidth="1"/>
    <col min="16129" max="16129" width="9.140625" style="3" customWidth="1"/>
    <col min="16130" max="16130" width="12" style="3" customWidth="1"/>
    <col min="16131" max="16131" width="12.7109375" style="3" customWidth="1"/>
    <col min="16132" max="16132" width="11.28515625" style="3" customWidth="1"/>
    <col min="16133" max="16133" width="13.28515625" style="3" customWidth="1"/>
    <col min="16134" max="16372" width="8.85546875" style="3" customWidth="1"/>
    <col min="16373" max="16384" width="9.140625" style="3"/>
  </cols>
  <sheetData>
    <row r="1" spans="1:251" s="14" customFormat="1" ht="20.25" customHeight="1" x14ac:dyDescent="0.2">
      <c r="A1" s="13"/>
      <c r="B1" s="13"/>
      <c r="C1" s="267">
        <v>45245</v>
      </c>
      <c r="D1" s="268"/>
      <c r="E1" s="268"/>
      <c r="F1" s="268"/>
      <c r="G1" s="268"/>
      <c r="R1" s="125"/>
      <c r="IK1" s="15"/>
      <c r="IL1" s="15"/>
      <c r="IM1" s="15"/>
      <c r="IN1" s="15"/>
      <c r="IO1" s="15"/>
      <c r="IP1" s="15"/>
      <c r="IQ1" s="15"/>
    </row>
    <row r="2" spans="1:251" s="14" customFormat="1" ht="42.75" customHeight="1" x14ac:dyDescent="0.2">
      <c r="A2" s="13"/>
      <c r="B2" s="90"/>
      <c r="C2" s="56" t="s">
        <v>16</v>
      </c>
      <c r="D2" s="19" t="s">
        <v>129</v>
      </c>
      <c r="E2" s="33" t="s">
        <v>18</v>
      </c>
      <c r="F2" s="57" t="s">
        <v>339</v>
      </c>
      <c r="G2" s="57" t="s">
        <v>340</v>
      </c>
      <c r="H2" s="92" t="s">
        <v>202</v>
      </c>
      <c r="R2" s="125"/>
      <c r="IK2" s="15"/>
      <c r="IL2" s="15"/>
      <c r="IM2" s="15"/>
      <c r="IN2" s="15"/>
      <c r="IO2" s="15"/>
      <c r="IP2" s="15"/>
      <c r="IQ2" s="15"/>
    </row>
    <row r="3" spans="1:251" ht="19.5" customHeight="1" x14ac:dyDescent="0.25">
      <c r="B3" s="269" t="s">
        <v>45</v>
      </c>
      <c r="C3" s="269"/>
      <c r="D3" s="269"/>
      <c r="E3" s="269"/>
      <c r="F3" s="269"/>
      <c r="G3" s="270"/>
    </row>
    <row r="4" spans="1:251" ht="19.5" customHeight="1" x14ac:dyDescent="0.25">
      <c r="A4" s="16"/>
      <c r="B4" s="91">
        <v>1</v>
      </c>
      <c r="C4" s="22" t="s">
        <v>378</v>
      </c>
      <c r="D4" s="24" t="s">
        <v>27</v>
      </c>
      <c r="E4" s="19">
        <v>2500</v>
      </c>
      <c r="F4" s="26">
        <v>861.1</v>
      </c>
      <c r="G4" s="26">
        <f t="shared" ref="G4:G24" si="0">F4/E4*1000</f>
        <v>344.44</v>
      </c>
      <c r="H4" s="88" t="s">
        <v>213</v>
      </c>
    </row>
    <row r="5" spans="1:251" ht="19.5" customHeight="1" x14ac:dyDescent="0.25">
      <c r="A5" s="16"/>
      <c r="B5" s="91">
        <f>B4+1</f>
        <v>2</v>
      </c>
      <c r="C5" s="22" t="s">
        <v>379</v>
      </c>
      <c r="D5" s="24" t="s">
        <v>27</v>
      </c>
      <c r="E5" s="19">
        <v>2500</v>
      </c>
      <c r="F5" s="26">
        <v>1035.5</v>
      </c>
      <c r="G5" s="26">
        <f t="shared" si="0"/>
        <v>414.2</v>
      </c>
      <c r="H5" s="88" t="s">
        <v>217</v>
      </c>
    </row>
    <row r="6" spans="1:251" ht="19.5" customHeight="1" x14ac:dyDescent="0.25">
      <c r="A6" s="16"/>
      <c r="B6" s="91">
        <f t="shared" ref="B6:B20" si="1">B5+1</f>
        <v>3</v>
      </c>
      <c r="C6" s="22" t="s">
        <v>380</v>
      </c>
      <c r="D6" s="24" t="s">
        <v>27</v>
      </c>
      <c r="E6" s="19">
        <v>2500</v>
      </c>
      <c r="F6" s="26">
        <v>844.75</v>
      </c>
      <c r="G6" s="26">
        <f t="shared" si="0"/>
        <v>337.9</v>
      </c>
      <c r="H6" s="88" t="s">
        <v>211</v>
      </c>
    </row>
    <row r="7" spans="1:251" ht="19.5" customHeight="1" x14ac:dyDescent="0.25">
      <c r="A7" s="16"/>
      <c r="B7" s="91">
        <f t="shared" si="1"/>
        <v>4</v>
      </c>
      <c r="C7" s="22" t="s">
        <v>381</v>
      </c>
      <c r="D7" s="24" t="s">
        <v>27</v>
      </c>
      <c r="E7" s="19">
        <v>2500</v>
      </c>
      <c r="F7" s="26">
        <v>1035.5</v>
      </c>
      <c r="G7" s="26">
        <f t="shared" si="0"/>
        <v>414.2</v>
      </c>
      <c r="H7" s="88" t="s">
        <v>214</v>
      </c>
    </row>
    <row r="8" spans="1:251" ht="19.5" customHeight="1" x14ac:dyDescent="0.25">
      <c r="A8" s="16"/>
      <c r="B8" s="91">
        <f t="shared" si="1"/>
        <v>5</v>
      </c>
      <c r="C8" s="22" t="s">
        <v>382</v>
      </c>
      <c r="D8" s="24" t="s">
        <v>27</v>
      </c>
      <c r="E8" s="19">
        <v>2500</v>
      </c>
      <c r="F8" s="26">
        <v>1090</v>
      </c>
      <c r="G8" s="26">
        <f t="shared" si="0"/>
        <v>436</v>
      </c>
      <c r="H8" s="88" t="s">
        <v>221</v>
      </c>
    </row>
    <row r="9" spans="1:251" ht="19.5" customHeight="1" x14ac:dyDescent="0.25">
      <c r="A9" s="16"/>
      <c r="B9" s="91">
        <f t="shared" si="1"/>
        <v>6</v>
      </c>
      <c r="C9" s="22" t="s">
        <v>383</v>
      </c>
      <c r="D9" s="24" t="s">
        <v>27</v>
      </c>
      <c r="E9" s="19">
        <v>2500</v>
      </c>
      <c r="F9" s="26">
        <v>1438.8</v>
      </c>
      <c r="G9" s="26">
        <f t="shared" si="0"/>
        <v>575.52</v>
      </c>
      <c r="H9" s="88" t="s">
        <v>227</v>
      </c>
    </row>
    <row r="10" spans="1:251" ht="19.5" customHeight="1" x14ac:dyDescent="0.25">
      <c r="A10" s="16"/>
      <c r="B10" s="91">
        <f t="shared" si="1"/>
        <v>7</v>
      </c>
      <c r="C10" s="22" t="s">
        <v>384</v>
      </c>
      <c r="D10" s="24" t="s">
        <v>27</v>
      </c>
      <c r="E10" s="19">
        <v>2500</v>
      </c>
      <c r="F10" s="26">
        <v>1498.75</v>
      </c>
      <c r="G10" s="26">
        <f t="shared" si="0"/>
        <v>599.5</v>
      </c>
      <c r="H10" s="88" t="s">
        <v>228</v>
      </c>
    </row>
    <row r="11" spans="1:251" ht="19.5" customHeight="1" x14ac:dyDescent="0.25">
      <c r="A11" s="130" t="s">
        <v>399</v>
      </c>
      <c r="B11" s="91">
        <f t="shared" si="1"/>
        <v>8</v>
      </c>
      <c r="C11" s="22" t="s">
        <v>385</v>
      </c>
      <c r="D11" s="24" t="s">
        <v>27</v>
      </c>
      <c r="E11" s="19">
        <v>1000</v>
      </c>
      <c r="F11" s="26">
        <v>501.4</v>
      </c>
      <c r="G11" s="26">
        <f t="shared" si="0"/>
        <v>501.4</v>
      </c>
      <c r="H11" s="88"/>
    </row>
    <row r="12" spans="1:251" ht="19.5" customHeight="1" x14ac:dyDescent="0.25">
      <c r="A12" s="130" t="s">
        <v>399</v>
      </c>
      <c r="B12" s="91">
        <f t="shared" si="1"/>
        <v>9</v>
      </c>
      <c r="C12" s="22" t="s">
        <v>386</v>
      </c>
      <c r="D12" s="24" t="s">
        <v>27</v>
      </c>
      <c r="E12" s="19">
        <v>1000</v>
      </c>
      <c r="F12" s="26">
        <v>501.4</v>
      </c>
      <c r="G12" s="26">
        <f t="shared" si="0"/>
        <v>501.4</v>
      </c>
      <c r="H12" s="88"/>
    </row>
    <row r="13" spans="1:251" ht="19.5" customHeight="1" x14ac:dyDescent="0.25">
      <c r="A13" s="130" t="s">
        <v>399</v>
      </c>
      <c r="B13" s="91">
        <f t="shared" si="1"/>
        <v>10</v>
      </c>
      <c r="C13" s="22" t="s">
        <v>387</v>
      </c>
      <c r="D13" s="24" t="s">
        <v>27</v>
      </c>
      <c r="E13" s="19">
        <v>1000</v>
      </c>
      <c r="F13" s="26">
        <v>501.4</v>
      </c>
      <c r="G13" s="26">
        <f t="shared" si="0"/>
        <v>501.4</v>
      </c>
      <c r="H13" s="88"/>
    </row>
    <row r="14" spans="1:251" ht="19.5" customHeight="1" x14ac:dyDescent="0.25">
      <c r="A14" s="130" t="s">
        <v>399</v>
      </c>
      <c r="B14" s="91">
        <f t="shared" si="1"/>
        <v>11</v>
      </c>
      <c r="C14" s="22" t="s">
        <v>388</v>
      </c>
      <c r="D14" s="24" t="s">
        <v>27</v>
      </c>
      <c r="E14" s="19">
        <v>1000</v>
      </c>
      <c r="F14" s="26">
        <v>534.1</v>
      </c>
      <c r="G14" s="26">
        <f t="shared" si="0"/>
        <v>534.1</v>
      </c>
      <c r="H14" s="88"/>
    </row>
    <row r="15" spans="1:251" ht="19.5" customHeight="1" x14ac:dyDescent="0.25">
      <c r="A15" s="130" t="s">
        <v>399</v>
      </c>
      <c r="B15" s="91">
        <f t="shared" si="1"/>
        <v>12</v>
      </c>
      <c r="C15" s="22" t="s">
        <v>389</v>
      </c>
      <c r="D15" s="24" t="s">
        <v>27</v>
      </c>
      <c r="E15" s="19">
        <v>1000</v>
      </c>
      <c r="F15" s="26">
        <v>534.1</v>
      </c>
      <c r="G15" s="26">
        <f t="shared" si="0"/>
        <v>534.1</v>
      </c>
      <c r="H15" s="88"/>
    </row>
    <row r="16" spans="1:251" ht="19.5" customHeight="1" x14ac:dyDescent="0.25">
      <c r="A16" s="130" t="s">
        <v>399</v>
      </c>
      <c r="B16" s="91">
        <f t="shared" si="1"/>
        <v>13</v>
      </c>
      <c r="C16" s="22" t="s">
        <v>390</v>
      </c>
      <c r="D16" s="24" t="s">
        <v>27</v>
      </c>
      <c r="E16" s="19">
        <v>1000</v>
      </c>
      <c r="F16" s="26">
        <v>501.4</v>
      </c>
      <c r="G16" s="26">
        <f t="shared" si="0"/>
        <v>501.4</v>
      </c>
      <c r="H16" s="88"/>
    </row>
    <row r="17" spans="1:8" ht="19.5" customHeight="1" x14ac:dyDescent="0.25">
      <c r="A17" s="130" t="s">
        <v>399</v>
      </c>
      <c r="B17" s="91">
        <f>B16+1</f>
        <v>14</v>
      </c>
      <c r="C17" s="22" t="s">
        <v>400</v>
      </c>
      <c r="D17" s="24" t="s">
        <v>27</v>
      </c>
      <c r="E17" s="19">
        <v>1000</v>
      </c>
      <c r="F17" s="26">
        <v>501.4</v>
      </c>
      <c r="G17" s="26">
        <f t="shared" si="0"/>
        <v>501.4</v>
      </c>
      <c r="H17" s="88"/>
    </row>
    <row r="18" spans="1:8" ht="19.5" customHeight="1" x14ac:dyDescent="0.25">
      <c r="A18" s="130" t="s">
        <v>399</v>
      </c>
      <c r="B18" s="91">
        <f>B17+1</f>
        <v>15</v>
      </c>
      <c r="C18" s="22" t="s">
        <v>391</v>
      </c>
      <c r="D18" s="24" t="s">
        <v>27</v>
      </c>
      <c r="E18" s="19">
        <v>2000</v>
      </c>
      <c r="F18" s="26">
        <v>1068.2</v>
      </c>
      <c r="G18" s="26">
        <f t="shared" si="0"/>
        <v>534.1</v>
      </c>
      <c r="H18" s="88"/>
    </row>
    <row r="19" spans="1:8" ht="19.5" customHeight="1" x14ac:dyDescent="0.25">
      <c r="A19" s="130" t="s">
        <v>399</v>
      </c>
      <c r="B19" s="91">
        <f>B18+1</f>
        <v>16</v>
      </c>
      <c r="C19" s="22" t="s">
        <v>392</v>
      </c>
      <c r="D19" s="24" t="s">
        <v>27</v>
      </c>
      <c r="E19" s="19">
        <v>2000</v>
      </c>
      <c r="F19" s="26">
        <v>850.2</v>
      </c>
      <c r="G19" s="26">
        <f t="shared" si="0"/>
        <v>425.1</v>
      </c>
      <c r="H19" s="88"/>
    </row>
    <row r="20" spans="1:8" ht="19.5" customHeight="1" x14ac:dyDescent="0.25">
      <c r="A20" s="130" t="s">
        <v>399</v>
      </c>
      <c r="B20" s="91">
        <f t="shared" si="1"/>
        <v>17</v>
      </c>
      <c r="C20" s="22" t="s">
        <v>393</v>
      </c>
      <c r="D20" s="24" t="s">
        <v>27</v>
      </c>
      <c r="E20" s="19">
        <v>2000</v>
      </c>
      <c r="F20" s="26">
        <v>850.2</v>
      </c>
      <c r="G20" s="26">
        <f t="shared" si="0"/>
        <v>425.1</v>
      </c>
      <c r="H20" s="88"/>
    </row>
    <row r="21" spans="1:8" ht="19.5" customHeight="1" x14ac:dyDescent="0.25">
      <c r="B21" s="265" t="s">
        <v>46</v>
      </c>
      <c r="C21" s="265"/>
      <c r="D21" s="265"/>
      <c r="E21" s="265"/>
      <c r="F21" s="265"/>
      <c r="G21" s="266"/>
    </row>
    <row r="22" spans="1:8" ht="19.5" customHeight="1" x14ac:dyDescent="0.25">
      <c r="A22" s="4"/>
      <c r="B22" s="91">
        <f>B20+1</f>
        <v>18</v>
      </c>
      <c r="C22" s="22" t="s">
        <v>47</v>
      </c>
      <c r="D22" s="22" t="s">
        <v>48</v>
      </c>
      <c r="E22" s="25">
        <v>2500</v>
      </c>
      <c r="F22" s="26">
        <v>1635</v>
      </c>
      <c r="G22" s="26">
        <f t="shared" si="0"/>
        <v>654</v>
      </c>
      <c r="H22" s="88" t="s">
        <v>229</v>
      </c>
    </row>
    <row r="23" spans="1:8" ht="19.5" customHeight="1" x14ac:dyDescent="0.25">
      <c r="A23" s="4"/>
      <c r="B23" s="91">
        <f>B22+1</f>
        <v>19</v>
      </c>
      <c r="C23" s="22" t="s">
        <v>141</v>
      </c>
      <c r="D23" s="22" t="s">
        <v>48</v>
      </c>
      <c r="E23" s="25">
        <v>2500</v>
      </c>
      <c r="F23" s="26">
        <v>1962</v>
      </c>
      <c r="G23" s="26">
        <f t="shared" si="0"/>
        <v>784.80000000000007</v>
      </c>
      <c r="H23" s="88" t="s">
        <v>334</v>
      </c>
    </row>
    <row r="24" spans="1:8" ht="19.5" customHeight="1" x14ac:dyDescent="0.25">
      <c r="A24" s="4"/>
      <c r="B24" s="91">
        <v>20</v>
      </c>
      <c r="C24" s="22" t="s">
        <v>49</v>
      </c>
      <c r="D24" s="22" t="s">
        <v>48</v>
      </c>
      <c r="E24" s="25">
        <v>2585</v>
      </c>
      <c r="F24" s="26">
        <v>2180</v>
      </c>
      <c r="G24" s="26">
        <f t="shared" si="0"/>
        <v>843.32688588007727</v>
      </c>
      <c r="H24" s="88" t="s">
        <v>230</v>
      </c>
    </row>
    <row r="25" spans="1:8" ht="19.5" customHeight="1" x14ac:dyDescent="0.25">
      <c r="B25" s="265" t="s">
        <v>50</v>
      </c>
      <c r="C25" s="265"/>
      <c r="D25" s="265"/>
      <c r="E25" s="265"/>
      <c r="F25" s="265"/>
      <c r="G25" s="266"/>
    </row>
    <row r="26" spans="1:8" ht="19.5" customHeight="1" x14ac:dyDescent="0.25">
      <c r="A26" s="4"/>
      <c r="B26" s="91">
        <f>B24+1</f>
        <v>21</v>
      </c>
      <c r="C26" s="22" t="s">
        <v>51</v>
      </c>
      <c r="D26" s="22" t="s">
        <v>48</v>
      </c>
      <c r="E26" s="25">
        <v>1200</v>
      </c>
      <c r="F26" s="26">
        <v>1090</v>
      </c>
      <c r="G26" s="26">
        <f>F26/E26*1000</f>
        <v>908.33333333333337</v>
      </c>
      <c r="H26" s="88" t="s">
        <v>209</v>
      </c>
    </row>
    <row r="27" spans="1:8" ht="19.5" customHeight="1" x14ac:dyDescent="0.25">
      <c r="A27" s="9"/>
      <c r="B27" s="147">
        <f>B26+1</f>
        <v>22</v>
      </c>
      <c r="C27" s="22" t="s">
        <v>52</v>
      </c>
      <c r="D27" s="22" t="s">
        <v>48</v>
      </c>
      <c r="E27" s="25">
        <v>1235</v>
      </c>
      <c r="F27" s="160">
        <v>1308</v>
      </c>
      <c r="G27" s="26">
        <f t="shared" ref="G27:G35" si="2">F27/E27*1000</f>
        <v>1059.1093117408907</v>
      </c>
      <c r="H27" s="88" t="s">
        <v>208</v>
      </c>
    </row>
    <row r="28" spans="1:8" ht="19.5" customHeight="1" x14ac:dyDescent="0.25">
      <c r="A28" s="4"/>
      <c r="B28" s="91">
        <f>B27+1</f>
        <v>23</v>
      </c>
      <c r="C28" s="22" t="s">
        <v>53</v>
      </c>
      <c r="D28" s="22" t="s">
        <v>48</v>
      </c>
      <c r="E28" s="25">
        <v>1280</v>
      </c>
      <c r="F28" s="160">
        <v>1090</v>
      </c>
      <c r="G28" s="26">
        <f t="shared" si="2"/>
        <v>851.5625</v>
      </c>
      <c r="H28" s="88" t="s">
        <v>207</v>
      </c>
    </row>
    <row r="29" spans="1:8" ht="19.5" customHeight="1" x14ac:dyDescent="0.25">
      <c r="A29" s="9"/>
      <c r="B29" s="91">
        <f t="shared" ref="B29" si="3">B28+1</f>
        <v>24</v>
      </c>
      <c r="C29" s="22" t="s">
        <v>54</v>
      </c>
      <c r="D29" s="22" t="s">
        <v>48</v>
      </c>
      <c r="E29" s="25">
        <v>1250</v>
      </c>
      <c r="F29" s="26">
        <v>1308</v>
      </c>
      <c r="G29" s="26">
        <f t="shared" si="2"/>
        <v>1046.4000000000001</v>
      </c>
      <c r="H29" s="88" t="s">
        <v>210</v>
      </c>
    </row>
    <row r="30" spans="1:8" ht="19.5" customHeight="1" x14ac:dyDescent="0.25">
      <c r="A30" s="31"/>
      <c r="B30" s="91">
        <f>B29+1</f>
        <v>25</v>
      </c>
      <c r="C30" s="23" t="s">
        <v>99</v>
      </c>
      <c r="D30" s="22" t="s">
        <v>48</v>
      </c>
      <c r="E30" s="219">
        <v>1320</v>
      </c>
      <c r="F30" s="26">
        <v>1417</v>
      </c>
      <c r="G30" s="26">
        <f t="shared" si="2"/>
        <v>1073.4848484848485</v>
      </c>
      <c r="H30" s="88" t="s">
        <v>220</v>
      </c>
    </row>
    <row r="31" spans="1:8" ht="19.5" customHeight="1" x14ac:dyDescent="0.25">
      <c r="A31" s="4"/>
      <c r="B31" s="91">
        <f>B30+1</f>
        <v>26</v>
      </c>
      <c r="C31" s="22" t="s">
        <v>201</v>
      </c>
      <c r="D31" s="22" t="s">
        <v>48</v>
      </c>
      <c r="E31" s="25">
        <v>1230</v>
      </c>
      <c r="F31" s="26">
        <v>1635</v>
      </c>
      <c r="G31" s="26">
        <f t="shared" si="2"/>
        <v>1329.2682926829268</v>
      </c>
      <c r="H31" s="88" t="s">
        <v>219</v>
      </c>
    </row>
    <row r="32" spans="1:8" ht="19.5" customHeight="1" x14ac:dyDescent="0.25">
      <c r="A32" s="4"/>
      <c r="B32" s="147">
        <f t="shared" ref="B32" si="4">B31+1</f>
        <v>27</v>
      </c>
      <c r="C32" s="22" t="s">
        <v>55</v>
      </c>
      <c r="D32" s="22" t="s">
        <v>48</v>
      </c>
      <c r="E32" s="25">
        <v>1300</v>
      </c>
      <c r="F32" s="26">
        <v>1417</v>
      </c>
      <c r="G32" s="26">
        <f t="shared" si="2"/>
        <v>1090</v>
      </c>
      <c r="H32" s="88" t="s">
        <v>222</v>
      </c>
    </row>
    <row r="33" spans="1:8" ht="19.5" customHeight="1" x14ac:dyDescent="0.25">
      <c r="A33" s="4"/>
      <c r="B33" s="91">
        <f>B32+1</f>
        <v>28</v>
      </c>
      <c r="C33" s="22" t="s">
        <v>56</v>
      </c>
      <c r="D33" s="22" t="s">
        <v>48</v>
      </c>
      <c r="E33" s="25">
        <v>1213</v>
      </c>
      <c r="F33" s="26">
        <v>1417</v>
      </c>
      <c r="G33" s="26">
        <f t="shared" si="2"/>
        <v>1168.1780708985984</v>
      </c>
      <c r="H33" s="88" t="s">
        <v>216</v>
      </c>
    </row>
    <row r="34" spans="1:8" ht="19.5" customHeight="1" x14ac:dyDescent="0.25">
      <c r="A34" s="9"/>
      <c r="B34" s="147">
        <f t="shared" ref="B34" si="5">B33+1</f>
        <v>29</v>
      </c>
      <c r="C34" s="22" t="s">
        <v>57</v>
      </c>
      <c r="D34" s="22" t="s">
        <v>48</v>
      </c>
      <c r="E34" s="25">
        <v>1325</v>
      </c>
      <c r="F34" s="160">
        <v>1635</v>
      </c>
      <c r="G34" s="26">
        <f t="shared" si="2"/>
        <v>1233.9622641509434</v>
      </c>
      <c r="H34" s="88" t="s">
        <v>223</v>
      </c>
    </row>
    <row r="35" spans="1:8" ht="19.5" customHeight="1" x14ac:dyDescent="0.25">
      <c r="A35" s="9"/>
      <c r="B35" s="91">
        <f>B34+1</f>
        <v>30</v>
      </c>
      <c r="C35" s="22" t="s">
        <v>289</v>
      </c>
      <c r="D35" s="22" t="s">
        <v>48</v>
      </c>
      <c r="E35" s="25">
        <v>1370</v>
      </c>
      <c r="F35" s="160">
        <v>1119.43</v>
      </c>
      <c r="G35" s="26">
        <f t="shared" si="2"/>
        <v>817.10218978102193</v>
      </c>
      <c r="H35" s="88" t="s">
        <v>335</v>
      </c>
    </row>
    <row r="36" spans="1:8" ht="19.5" customHeight="1" x14ac:dyDescent="0.25">
      <c r="A36" s="7"/>
      <c r="B36" s="265" t="s">
        <v>58</v>
      </c>
      <c r="C36" s="265"/>
      <c r="D36" s="265"/>
      <c r="E36" s="265"/>
      <c r="F36" s="265"/>
      <c r="G36" s="266"/>
    </row>
    <row r="37" spans="1:8" ht="19.5" customHeight="1" x14ac:dyDescent="0.25">
      <c r="A37" s="9"/>
      <c r="B37" s="91">
        <f>B35+1</f>
        <v>31</v>
      </c>
      <c r="C37" s="22" t="s">
        <v>59</v>
      </c>
      <c r="D37" s="22" t="s">
        <v>48</v>
      </c>
      <c r="E37" s="25">
        <v>1400</v>
      </c>
      <c r="F37" s="26">
        <v>1308</v>
      </c>
      <c r="G37" s="26">
        <f>F37/E37*1000</f>
        <v>934.28571428571422</v>
      </c>
      <c r="H37" s="88" t="s">
        <v>232</v>
      </c>
    </row>
    <row r="38" spans="1:8" ht="19.5" customHeight="1" x14ac:dyDescent="0.25">
      <c r="A38" s="9"/>
      <c r="B38" s="91">
        <f>B37+1</f>
        <v>32</v>
      </c>
      <c r="C38" s="22" t="s">
        <v>60</v>
      </c>
      <c r="D38" s="22" t="s">
        <v>48</v>
      </c>
      <c r="E38" s="25">
        <v>1540</v>
      </c>
      <c r="F38" s="26">
        <v>1635</v>
      </c>
      <c r="G38" s="26">
        <f t="shared" ref="G38:G41" si="6">F38/E38*1000</f>
        <v>1061.6883116883118</v>
      </c>
      <c r="H38" s="88" t="s">
        <v>225</v>
      </c>
    </row>
    <row r="39" spans="1:8" ht="19.5" customHeight="1" x14ac:dyDescent="0.25">
      <c r="B39" s="91">
        <f t="shared" ref="B39:B40" si="7">B38+1</f>
        <v>33</v>
      </c>
      <c r="C39" s="22" t="s">
        <v>89</v>
      </c>
      <c r="D39" s="22" t="s">
        <v>48</v>
      </c>
      <c r="E39" s="25">
        <v>1284</v>
      </c>
      <c r="F39" s="26">
        <v>1635</v>
      </c>
      <c r="G39" s="26">
        <f t="shared" si="6"/>
        <v>1273.3644859813085</v>
      </c>
      <c r="H39" s="88" t="s">
        <v>212</v>
      </c>
    </row>
    <row r="40" spans="1:8" ht="19.5" customHeight="1" x14ac:dyDescent="0.25">
      <c r="A40" s="6"/>
      <c r="B40" s="147">
        <f t="shared" si="7"/>
        <v>34</v>
      </c>
      <c r="C40" s="22" t="s">
        <v>61</v>
      </c>
      <c r="D40" s="22" t="s">
        <v>48</v>
      </c>
      <c r="E40" s="25">
        <v>1390</v>
      </c>
      <c r="F40" s="26">
        <v>1635</v>
      </c>
      <c r="G40" s="26">
        <f t="shared" si="6"/>
        <v>1176.2589928057555</v>
      </c>
      <c r="H40" s="88" t="s">
        <v>218</v>
      </c>
    </row>
    <row r="41" spans="1:8" ht="24" customHeight="1" x14ac:dyDescent="0.25">
      <c r="A41" s="17"/>
      <c r="B41" s="91">
        <f>B40+1</f>
        <v>35</v>
      </c>
      <c r="C41" s="23" t="s">
        <v>200</v>
      </c>
      <c r="D41" s="20" t="s">
        <v>48</v>
      </c>
      <c r="E41" s="59">
        <v>1215</v>
      </c>
      <c r="F41" s="58">
        <v>1019.75</v>
      </c>
      <c r="G41" s="26">
        <f t="shared" si="6"/>
        <v>839.30041152263379</v>
      </c>
      <c r="H41" s="182" t="s">
        <v>677</v>
      </c>
    </row>
    <row r="42" spans="1:8" ht="24" customHeight="1" x14ac:dyDescent="0.25">
      <c r="A42" s="17"/>
      <c r="B42" s="91">
        <f>B41+1</f>
        <v>36</v>
      </c>
      <c r="C42" s="23" t="s">
        <v>487</v>
      </c>
      <c r="D42" s="20" t="s">
        <v>483</v>
      </c>
      <c r="E42" s="59">
        <v>1035</v>
      </c>
      <c r="F42" s="58">
        <f t="shared" ref="F42" si="8">G42*E42/1000</f>
        <v>1089.9999000000003</v>
      </c>
      <c r="G42" s="156">
        <v>1053.1400000000001</v>
      </c>
      <c r="H42" s="88"/>
    </row>
    <row r="43" spans="1:8" ht="19.5" customHeight="1" x14ac:dyDescent="0.25">
      <c r="B43" s="265" t="s">
        <v>62</v>
      </c>
      <c r="C43" s="265"/>
      <c r="D43" s="265"/>
      <c r="E43" s="265"/>
      <c r="F43" s="265"/>
      <c r="G43" s="266"/>
    </row>
    <row r="44" spans="1:8" ht="19.5" customHeight="1" x14ac:dyDescent="0.25">
      <c r="A44" s="4"/>
      <c r="B44" s="91">
        <v>37</v>
      </c>
      <c r="C44" s="22" t="s">
        <v>63</v>
      </c>
      <c r="D44" s="22" t="s">
        <v>48</v>
      </c>
      <c r="E44" s="25">
        <v>1540</v>
      </c>
      <c r="F44" s="26">
        <v>1635</v>
      </c>
      <c r="G44" s="26">
        <f>F44/E44*1000</f>
        <v>1061.6883116883118</v>
      </c>
      <c r="H44" s="88" t="s">
        <v>215</v>
      </c>
    </row>
    <row r="45" spans="1:8" ht="19.5" customHeight="1" x14ac:dyDescent="0.25">
      <c r="A45" s="9"/>
      <c r="B45" s="147">
        <f>B44+1</f>
        <v>38</v>
      </c>
      <c r="C45" s="22" t="s">
        <v>64</v>
      </c>
      <c r="D45" s="22" t="s">
        <v>48</v>
      </c>
      <c r="E45" s="25">
        <v>1605</v>
      </c>
      <c r="F45" s="26">
        <v>1744</v>
      </c>
      <c r="G45" s="26">
        <f t="shared" ref="G45:G46" si="9">F45/E45*1000</f>
        <v>1086.6043613707166</v>
      </c>
      <c r="H45" s="88" t="s">
        <v>224</v>
      </c>
    </row>
    <row r="46" spans="1:8" ht="19.5" customHeight="1" x14ac:dyDescent="0.25">
      <c r="A46" s="4"/>
      <c r="B46" s="91">
        <f>B45+1</f>
        <v>39</v>
      </c>
      <c r="C46" s="22" t="s">
        <v>65</v>
      </c>
      <c r="D46" s="22" t="s">
        <v>48</v>
      </c>
      <c r="E46" s="25">
        <v>1680</v>
      </c>
      <c r="F46" s="26">
        <v>1744</v>
      </c>
      <c r="G46" s="26">
        <f t="shared" si="9"/>
        <v>1038.0952380952381</v>
      </c>
      <c r="H46" s="88" t="s">
        <v>226</v>
      </c>
    </row>
    <row r="47" spans="1:8" ht="19.5" customHeight="1" x14ac:dyDescent="0.25">
      <c r="B47" s="265" t="s">
        <v>66</v>
      </c>
      <c r="C47" s="265"/>
      <c r="D47" s="265"/>
      <c r="E47" s="265"/>
      <c r="F47" s="265"/>
      <c r="G47" s="266"/>
    </row>
    <row r="48" spans="1:8" ht="19.5" customHeight="1" x14ac:dyDescent="0.25">
      <c r="A48" s="9"/>
      <c r="B48" s="91">
        <f>B46+1</f>
        <v>40</v>
      </c>
      <c r="C48" s="22" t="s">
        <v>67</v>
      </c>
      <c r="D48" s="22" t="s">
        <v>48</v>
      </c>
      <c r="E48" s="25">
        <v>1600</v>
      </c>
      <c r="F48" s="26">
        <v>1090</v>
      </c>
      <c r="G48" s="26">
        <f>F48/E48*1000</f>
        <v>681.25</v>
      </c>
      <c r="H48" s="88" t="s">
        <v>231</v>
      </c>
    </row>
    <row r="49" spans="1:8" ht="19.5" customHeight="1" x14ac:dyDescent="0.25">
      <c r="A49" s="4"/>
      <c r="B49" s="91">
        <f>B48+1</f>
        <v>41</v>
      </c>
      <c r="C49" s="22" t="s">
        <v>68</v>
      </c>
      <c r="D49" s="22" t="s">
        <v>48</v>
      </c>
      <c r="E49" s="25">
        <v>1760</v>
      </c>
      <c r="F49" s="26">
        <v>1308</v>
      </c>
      <c r="G49" s="26">
        <f t="shared" ref="G49:G54" si="10">F49/E49*1000</f>
        <v>743.18181818181813</v>
      </c>
      <c r="H49" s="88" t="s">
        <v>236</v>
      </c>
    </row>
    <row r="50" spans="1:8" ht="19.5" customHeight="1" x14ac:dyDescent="0.25">
      <c r="A50" s="9"/>
      <c r="B50" s="147">
        <v>42</v>
      </c>
      <c r="C50" s="22" t="s">
        <v>69</v>
      </c>
      <c r="D50" s="22" t="s">
        <v>48</v>
      </c>
      <c r="E50" s="25">
        <v>1650</v>
      </c>
      <c r="F50" s="26">
        <v>1308</v>
      </c>
      <c r="G50" s="26">
        <f t="shared" si="10"/>
        <v>792.72727272727275</v>
      </c>
      <c r="H50" s="88" t="s">
        <v>233</v>
      </c>
    </row>
    <row r="51" spans="1:8" ht="19.5" customHeight="1" x14ac:dyDescent="0.25">
      <c r="A51" s="4"/>
      <c r="B51" s="147">
        <f t="shared" ref="B51" si="11">B50+1</f>
        <v>43</v>
      </c>
      <c r="C51" s="22" t="s">
        <v>70</v>
      </c>
      <c r="D51" s="22" t="s">
        <v>48</v>
      </c>
      <c r="E51" s="25">
        <v>1650</v>
      </c>
      <c r="F51" s="26">
        <v>1308</v>
      </c>
      <c r="G51" s="26">
        <f t="shared" si="10"/>
        <v>792.72727272727275</v>
      </c>
      <c r="H51" s="88" t="s">
        <v>234</v>
      </c>
    </row>
    <row r="52" spans="1:8" ht="19.5" customHeight="1" x14ac:dyDescent="0.25">
      <c r="A52" s="9"/>
      <c r="B52" s="91">
        <v>44</v>
      </c>
      <c r="C52" s="22" t="s">
        <v>71</v>
      </c>
      <c r="D52" s="22" t="s">
        <v>48</v>
      </c>
      <c r="E52" s="25">
        <v>1600</v>
      </c>
      <c r="F52" s="26">
        <v>1526</v>
      </c>
      <c r="G52" s="26">
        <f t="shared" si="10"/>
        <v>953.75</v>
      </c>
      <c r="H52" s="88" t="s">
        <v>237</v>
      </c>
    </row>
    <row r="53" spans="1:8" ht="19.5" customHeight="1" x14ac:dyDescent="0.25">
      <c r="A53" s="9"/>
      <c r="B53" s="91">
        <v>45</v>
      </c>
      <c r="C53" s="22" t="s">
        <v>72</v>
      </c>
      <c r="D53" s="22" t="s">
        <v>48</v>
      </c>
      <c r="E53" s="25">
        <v>1595</v>
      </c>
      <c r="F53" s="26">
        <v>1635</v>
      </c>
      <c r="G53" s="26">
        <f t="shared" si="10"/>
        <v>1025.0783699059559</v>
      </c>
      <c r="H53" s="88" t="s">
        <v>238</v>
      </c>
    </row>
    <row r="54" spans="1:8" ht="19.5" customHeight="1" x14ac:dyDescent="0.25">
      <c r="A54" s="17"/>
      <c r="B54" s="91">
        <v>46</v>
      </c>
      <c r="C54" s="21" t="s">
        <v>82</v>
      </c>
      <c r="D54" s="22" t="s">
        <v>48</v>
      </c>
      <c r="E54" s="146">
        <v>1700</v>
      </c>
      <c r="F54" s="26">
        <v>1635</v>
      </c>
      <c r="G54" s="26">
        <f t="shared" si="10"/>
        <v>961.76470588235293</v>
      </c>
      <c r="H54" s="88" t="s">
        <v>235</v>
      </c>
    </row>
    <row r="55" spans="1:8" ht="19.5" customHeight="1" x14ac:dyDescent="0.25">
      <c r="A55" s="17"/>
      <c r="B55" s="271" t="s">
        <v>408</v>
      </c>
      <c r="C55" s="272"/>
      <c r="D55" s="272"/>
      <c r="E55" s="272"/>
      <c r="F55" s="272"/>
      <c r="G55" s="273"/>
      <c r="H55" s="88"/>
    </row>
    <row r="56" spans="1:8" ht="19.5" customHeight="1" x14ac:dyDescent="0.25">
      <c r="A56" s="130" t="s">
        <v>399</v>
      </c>
      <c r="B56" s="161">
        <v>47</v>
      </c>
      <c r="C56" s="21" t="s">
        <v>644</v>
      </c>
      <c r="D56" s="24" t="s">
        <v>27</v>
      </c>
      <c r="E56" s="60">
        <v>1500</v>
      </c>
      <c r="F56" s="58">
        <v>981</v>
      </c>
      <c r="G56" s="160">
        <v>654</v>
      </c>
      <c r="H56" s="88"/>
    </row>
    <row r="57" spans="1:8" ht="19.5" customHeight="1" x14ac:dyDescent="0.25">
      <c r="A57" s="130" t="s">
        <v>399</v>
      </c>
      <c r="B57" s="161">
        <v>48</v>
      </c>
      <c r="C57" s="21" t="s">
        <v>645</v>
      </c>
      <c r="D57" s="24" t="s">
        <v>27</v>
      </c>
      <c r="E57" s="60">
        <v>1500</v>
      </c>
      <c r="F57" s="58">
        <v>981</v>
      </c>
      <c r="G57" s="160">
        <v>654</v>
      </c>
      <c r="H57" s="88"/>
    </row>
    <row r="58" spans="1:8" ht="19.5" customHeight="1" x14ac:dyDescent="0.25">
      <c r="A58" s="130" t="s">
        <v>399</v>
      </c>
      <c r="B58" s="161">
        <v>49</v>
      </c>
      <c r="C58" s="21" t="s">
        <v>646</v>
      </c>
      <c r="D58" s="24" t="s">
        <v>27</v>
      </c>
      <c r="E58" s="60">
        <v>1500</v>
      </c>
      <c r="F58" s="58">
        <v>1090</v>
      </c>
      <c r="G58" s="160">
        <v>726.67</v>
      </c>
      <c r="H58" s="88"/>
    </row>
    <row r="59" spans="1:8" ht="24.95" customHeight="1" x14ac:dyDescent="0.25">
      <c r="A59" s="17"/>
      <c r="B59" s="161">
        <v>50</v>
      </c>
      <c r="C59" s="21" t="s">
        <v>409</v>
      </c>
      <c r="D59" s="24" t="s">
        <v>27</v>
      </c>
      <c r="E59" s="60">
        <v>1000</v>
      </c>
      <c r="F59" s="58">
        <v>545</v>
      </c>
      <c r="G59" s="58">
        <v>545</v>
      </c>
      <c r="H59" s="88"/>
    </row>
    <row r="60" spans="1:8" ht="24.95" customHeight="1" x14ac:dyDescent="0.25">
      <c r="A60" s="17"/>
      <c r="B60" s="161">
        <v>51</v>
      </c>
      <c r="C60" s="21" t="s">
        <v>410</v>
      </c>
      <c r="D60" s="24" t="s">
        <v>27</v>
      </c>
      <c r="E60" s="60">
        <v>1000</v>
      </c>
      <c r="F60" s="58">
        <v>545</v>
      </c>
      <c r="G60" s="58">
        <v>545</v>
      </c>
      <c r="H60" s="88"/>
    </row>
    <row r="61" spans="1:8" ht="24.95" customHeight="1" x14ac:dyDescent="0.25">
      <c r="A61" s="17"/>
      <c r="B61" s="161">
        <v>52</v>
      </c>
      <c r="C61" s="21" t="s">
        <v>411</v>
      </c>
      <c r="D61" s="22" t="s">
        <v>27</v>
      </c>
      <c r="E61" s="146">
        <v>1000</v>
      </c>
      <c r="F61" s="58">
        <v>545</v>
      </c>
      <c r="G61" s="58">
        <v>545</v>
      </c>
      <c r="H61" s="88"/>
    </row>
    <row r="62" spans="1:8" ht="24.95" customHeight="1" x14ac:dyDescent="0.25">
      <c r="A62" s="17"/>
      <c r="B62" s="161">
        <v>53</v>
      </c>
      <c r="C62" s="21" t="s">
        <v>412</v>
      </c>
      <c r="D62" s="22" t="s">
        <v>27</v>
      </c>
      <c r="E62" s="146">
        <v>1000</v>
      </c>
      <c r="F62" s="58">
        <v>545</v>
      </c>
      <c r="G62" s="58">
        <v>545</v>
      </c>
      <c r="H62" s="88"/>
    </row>
    <row r="63" spans="1:8" ht="36.75" customHeight="1" x14ac:dyDescent="0.25">
      <c r="B63" s="263" t="s">
        <v>73</v>
      </c>
      <c r="C63" s="263"/>
      <c r="D63" s="264"/>
      <c r="E63" s="89" t="s">
        <v>74</v>
      </c>
      <c r="F63" s="61" t="s">
        <v>75</v>
      </c>
      <c r="G63" s="61" t="s">
        <v>76</v>
      </c>
    </row>
    <row r="64" spans="1:8" ht="19.5" customHeight="1" x14ac:dyDescent="0.25">
      <c r="A64" s="4"/>
      <c r="B64" s="91">
        <v>54</v>
      </c>
      <c r="C64" s="162" t="s">
        <v>292</v>
      </c>
      <c r="D64" s="162" t="s">
        <v>48</v>
      </c>
      <c r="E64" s="159">
        <v>65</v>
      </c>
      <c r="F64" s="181">
        <v>1090</v>
      </c>
      <c r="G64" s="181">
        <f>F64/6</f>
        <v>181.66666666666666</v>
      </c>
      <c r="H64" s="88" t="s">
        <v>205</v>
      </c>
    </row>
    <row r="65" spans="1:8" ht="19.5" customHeight="1" x14ac:dyDescent="0.25">
      <c r="A65" s="4"/>
      <c r="B65" s="91">
        <v>55</v>
      </c>
      <c r="C65" s="22" t="s">
        <v>291</v>
      </c>
      <c r="D65" s="24" t="s">
        <v>48</v>
      </c>
      <c r="E65" s="19">
        <v>70</v>
      </c>
      <c r="F65" s="58">
        <v>784.8</v>
      </c>
      <c r="G65" s="58">
        <f>F65/6</f>
        <v>130.79999999999998</v>
      </c>
      <c r="H65" s="88" t="s">
        <v>206</v>
      </c>
    </row>
    <row r="66" spans="1:8" ht="19.5" customHeight="1" x14ac:dyDescent="0.25">
      <c r="A66" s="4"/>
      <c r="B66" s="91">
        <v>56</v>
      </c>
      <c r="C66" s="22" t="s">
        <v>290</v>
      </c>
      <c r="D66" s="24" t="s">
        <v>48</v>
      </c>
      <c r="E66" s="19">
        <v>89</v>
      </c>
      <c r="F66" s="58">
        <v>1569.6</v>
      </c>
      <c r="G66" s="58">
        <f>F66/12</f>
        <v>130.79999999999998</v>
      </c>
      <c r="H66" s="88" t="s">
        <v>203</v>
      </c>
    </row>
    <row r="67" spans="1:8" ht="19.5" customHeight="1" x14ac:dyDescent="0.25">
      <c r="A67" s="9"/>
      <c r="B67" s="91">
        <v>57</v>
      </c>
      <c r="C67" s="162" t="s">
        <v>293</v>
      </c>
      <c r="D67" s="162" t="s">
        <v>48</v>
      </c>
      <c r="E67" s="159">
        <v>70</v>
      </c>
      <c r="F67" s="181">
        <v>981</v>
      </c>
      <c r="G67" s="181">
        <f>F67/6</f>
        <v>163.5</v>
      </c>
      <c r="H67" s="88" t="s">
        <v>204</v>
      </c>
    </row>
    <row r="68" spans="1:8" ht="19.5" customHeight="1" x14ac:dyDescent="0.25">
      <c r="B68" s="263" t="s">
        <v>481</v>
      </c>
      <c r="C68" s="263"/>
      <c r="D68" s="263"/>
      <c r="E68" s="263"/>
      <c r="F68" s="263"/>
      <c r="G68" s="264"/>
    </row>
    <row r="69" spans="1:8" ht="19.5" customHeight="1" x14ac:dyDescent="0.25">
      <c r="B69" s="147">
        <v>58</v>
      </c>
      <c r="C69" s="21" t="s">
        <v>482</v>
      </c>
      <c r="D69" s="21" t="s">
        <v>483</v>
      </c>
      <c r="E69" s="146">
        <v>50</v>
      </c>
      <c r="F69" s="26">
        <f>G69*8</f>
        <v>2784</v>
      </c>
      <c r="G69" s="26">
        <v>348</v>
      </c>
    </row>
    <row r="70" spans="1:8" ht="19.5" customHeight="1" x14ac:dyDescent="0.25">
      <c r="B70" s="147">
        <f>B69+1</f>
        <v>59</v>
      </c>
      <c r="C70" s="21" t="s">
        <v>484</v>
      </c>
      <c r="D70" s="21" t="s">
        <v>483</v>
      </c>
      <c r="E70" s="146">
        <v>80</v>
      </c>
      <c r="F70" s="26">
        <f>G70*8</f>
        <v>2790.4</v>
      </c>
      <c r="G70" s="26">
        <v>348.8</v>
      </c>
    </row>
    <row r="71" spans="1:8" ht="19.5" customHeight="1" x14ac:dyDescent="0.25">
      <c r="B71" s="147">
        <f>B70+1</f>
        <v>60</v>
      </c>
      <c r="C71" s="21" t="s">
        <v>485</v>
      </c>
      <c r="D71" s="21" t="s">
        <v>483</v>
      </c>
      <c r="E71" s="146">
        <v>90</v>
      </c>
      <c r="F71" s="26">
        <f>G71*6</f>
        <v>2092.8000000000002</v>
      </c>
      <c r="G71" s="26">
        <v>348.8</v>
      </c>
    </row>
    <row r="72" spans="1:8" ht="19.5" customHeight="1" x14ac:dyDescent="0.25">
      <c r="B72" s="147">
        <f>B71+1</f>
        <v>61</v>
      </c>
      <c r="C72" s="21" t="s">
        <v>486</v>
      </c>
      <c r="D72" s="21" t="s">
        <v>483</v>
      </c>
      <c r="E72" s="146">
        <v>90</v>
      </c>
      <c r="F72" s="26">
        <f>G72*6</f>
        <v>2092.8000000000002</v>
      </c>
      <c r="G72" s="26">
        <v>348.8</v>
      </c>
    </row>
  </sheetData>
  <mergeCells count="10">
    <mergeCell ref="B68:G68"/>
    <mergeCell ref="B43:G43"/>
    <mergeCell ref="B47:G47"/>
    <mergeCell ref="B63:D63"/>
    <mergeCell ref="C1:G1"/>
    <mergeCell ref="B3:G3"/>
    <mergeCell ref="B21:G21"/>
    <mergeCell ref="B25:G25"/>
    <mergeCell ref="B36:G36"/>
    <mergeCell ref="B55:G55"/>
  </mergeCells>
  <hyperlinks>
    <hyperlink ref="H66" r:id="rId1" xr:uid="{00000000-0004-0000-0200-000000000000}"/>
    <hyperlink ref="H67" r:id="rId2" xr:uid="{00000000-0004-0000-0200-000001000000}"/>
    <hyperlink ref="H64" r:id="rId3" xr:uid="{00000000-0004-0000-0200-000002000000}"/>
    <hyperlink ref="H65" r:id="rId4" xr:uid="{00000000-0004-0000-0200-000003000000}"/>
    <hyperlink ref="H28" r:id="rId5" xr:uid="{00000000-0004-0000-0200-000004000000}"/>
    <hyperlink ref="H27" r:id="rId6" xr:uid="{00000000-0004-0000-0200-000005000000}"/>
    <hyperlink ref="H26" r:id="rId7" xr:uid="{00000000-0004-0000-0200-000007000000}"/>
    <hyperlink ref="H29" r:id="rId8" xr:uid="{00000000-0004-0000-0200-000009000000}"/>
    <hyperlink ref="H6" r:id="rId9" xr:uid="{00000000-0004-0000-0200-00000A000000}"/>
    <hyperlink ref="H39" r:id="rId10" xr:uid="{00000000-0004-0000-0200-00000B000000}"/>
    <hyperlink ref="H4" r:id="rId11" xr:uid="{00000000-0004-0000-0200-00000C000000}"/>
    <hyperlink ref="H7" r:id="rId12" xr:uid="{00000000-0004-0000-0200-00000D000000}"/>
    <hyperlink ref="H44" r:id="rId13" xr:uid="{00000000-0004-0000-0200-00000E000000}"/>
    <hyperlink ref="H33" r:id="rId14" xr:uid="{00000000-0004-0000-0200-00000F000000}"/>
    <hyperlink ref="H5" r:id="rId15" xr:uid="{00000000-0004-0000-0200-000010000000}"/>
    <hyperlink ref="H40" r:id="rId16" xr:uid="{00000000-0004-0000-0200-000011000000}"/>
    <hyperlink ref="H31" r:id="rId17" xr:uid="{00000000-0004-0000-0200-000012000000}"/>
    <hyperlink ref="H30" r:id="rId18" xr:uid="{00000000-0004-0000-0200-000013000000}"/>
    <hyperlink ref="H8" r:id="rId19" xr:uid="{00000000-0004-0000-0200-000014000000}"/>
    <hyperlink ref="H32" r:id="rId20" xr:uid="{00000000-0004-0000-0200-000015000000}"/>
    <hyperlink ref="H34" r:id="rId21" xr:uid="{00000000-0004-0000-0200-000016000000}"/>
    <hyperlink ref="H45" r:id="rId22" xr:uid="{00000000-0004-0000-0200-000017000000}"/>
    <hyperlink ref="H38" r:id="rId23" xr:uid="{00000000-0004-0000-0200-000018000000}"/>
    <hyperlink ref="H46" r:id="rId24" xr:uid="{00000000-0004-0000-0200-000019000000}"/>
    <hyperlink ref="H9" r:id="rId25" xr:uid="{00000000-0004-0000-0200-00001A000000}"/>
    <hyperlink ref="H10" r:id="rId26" xr:uid="{00000000-0004-0000-0200-00001B000000}"/>
    <hyperlink ref="H22" r:id="rId27" xr:uid="{00000000-0004-0000-0200-00001C000000}"/>
    <hyperlink ref="H24" r:id="rId28" xr:uid="{00000000-0004-0000-0200-00001D000000}"/>
    <hyperlink ref="H48" r:id="rId29" xr:uid="{00000000-0004-0000-0200-00001E000000}"/>
    <hyperlink ref="H37" r:id="rId30" xr:uid="{00000000-0004-0000-0200-00001F000000}"/>
    <hyperlink ref="H50" r:id="rId31" xr:uid="{00000000-0004-0000-0200-000020000000}"/>
    <hyperlink ref="H51" r:id="rId32" xr:uid="{00000000-0004-0000-0200-000021000000}"/>
    <hyperlink ref="H54" r:id="rId33" xr:uid="{00000000-0004-0000-0200-000022000000}"/>
    <hyperlink ref="H49" r:id="rId34" xr:uid="{00000000-0004-0000-0200-000023000000}"/>
    <hyperlink ref="H52" r:id="rId35" xr:uid="{00000000-0004-0000-0200-000024000000}"/>
    <hyperlink ref="H53" r:id="rId36" xr:uid="{00000000-0004-0000-0200-000025000000}"/>
    <hyperlink ref="H23" r:id="rId37" xr:uid="{00000000-0004-0000-0200-000026000000}"/>
    <hyperlink ref="H35" r:id="rId38" xr:uid="{00000000-0004-0000-0200-000027000000}"/>
  </hyperlinks>
  <pageMargins left="0.23622047244094491" right="0.23622047244094491" top="0" bottom="0" header="0.31496062992125984" footer="0.31496062992125984"/>
  <pageSetup paperSize="9" scale="65" orientation="portrait" r:id="rId39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L55"/>
  <sheetViews>
    <sheetView zoomScale="70" zoomScaleNormal="70" workbookViewId="0">
      <selection activeCell="M26" sqref="M26"/>
    </sheetView>
  </sheetViews>
  <sheetFormatPr defaultRowHeight="15" x14ac:dyDescent="0.25"/>
  <cols>
    <col min="1" max="1" width="11.7109375" style="74" customWidth="1"/>
    <col min="2" max="2" width="29.140625" style="75" customWidth="1"/>
    <col min="3" max="3" width="18.5703125" style="62" customWidth="1"/>
    <col min="4" max="4" width="10.5703125" style="62" customWidth="1"/>
    <col min="5" max="5" width="13.42578125" style="62" customWidth="1"/>
    <col min="6" max="6" width="15.42578125" style="62" customWidth="1"/>
    <col min="7" max="7" width="22.7109375" style="62" customWidth="1"/>
    <col min="8" max="8" width="30.28515625" style="76" customWidth="1"/>
    <col min="9" max="9" width="15.42578125" style="62" customWidth="1"/>
    <col min="10" max="10" width="46.5703125" style="76" customWidth="1"/>
    <col min="11" max="11" width="17.140625" style="62" customWidth="1"/>
    <col min="12" max="248" width="9.140625" style="62"/>
    <col min="249" max="250" width="0" style="62" hidden="1" customWidth="1"/>
    <col min="251" max="251" width="28.28515625" style="62" customWidth="1"/>
    <col min="252" max="252" width="22.140625" style="62" customWidth="1"/>
    <col min="253" max="253" width="21.5703125" style="62" customWidth="1"/>
    <col min="254" max="254" width="10.5703125" style="62" customWidth="1"/>
    <col min="255" max="255" width="21.85546875" style="62" customWidth="1"/>
    <col min="256" max="256" width="30.85546875" style="62" customWidth="1"/>
    <col min="257" max="257" width="12.5703125" style="62" customWidth="1"/>
    <col min="258" max="258" width="54.140625" style="62" customWidth="1"/>
    <col min="259" max="259" width="28.42578125" style="62" customWidth="1"/>
    <col min="260" max="260" width="31.140625" style="62" customWidth="1"/>
    <col min="261" max="504" width="9.140625" style="62"/>
    <col min="505" max="506" width="0" style="62" hidden="1" customWidth="1"/>
    <col min="507" max="507" width="28.28515625" style="62" customWidth="1"/>
    <col min="508" max="508" width="22.140625" style="62" customWidth="1"/>
    <col min="509" max="509" width="21.5703125" style="62" customWidth="1"/>
    <col min="510" max="510" width="10.5703125" style="62" customWidth="1"/>
    <col min="511" max="511" width="21.85546875" style="62" customWidth="1"/>
    <col min="512" max="512" width="30.85546875" style="62" customWidth="1"/>
    <col min="513" max="513" width="12.5703125" style="62" customWidth="1"/>
    <col min="514" max="514" width="54.140625" style="62" customWidth="1"/>
    <col min="515" max="515" width="28.42578125" style="62" customWidth="1"/>
    <col min="516" max="516" width="31.140625" style="62" customWidth="1"/>
    <col min="517" max="760" width="9.140625" style="62"/>
    <col min="761" max="762" width="0" style="62" hidden="1" customWidth="1"/>
    <col min="763" max="763" width="28.28515625" style="62" customWidth="1"/>
    <col min="764" max="764" width="22.140625" style="62" customWidth="1"/>
    <col min="765" max="765" width="21.5703125" style="62" customWidth="1"/>
    <col min="766" max="766" width="10.5703125" style="62" customWidth="1"/>
    <col min="767" max="767" width="21.85546875" style="62" customWidth="1"/>
    <col min="768" max="768" width="30.85546875" style="62" customWidth="1"/>
    <col min="769" max="769" width="12.5703125" style="62" customWidth="1"/>
    <col min="770" max="770" width="54.140625" style="62" customWidth="1"/>
    <col min="771" max="771" width="28.42578125" style="62" customWidth="1"/>
    <col min="772" max="772" width="31.140625" style="62" customWidth="1"/>
    <col min="773" max="1016" width="9.140625" style="62"/>
    <col min="1017" max="1018" width="0" style="62" hidden="1" customWidth="1"/>
    <col min="1019" max="1019" width="28.28515625" style="62" customWidth="1"/>
    <col min="1020" max="1020" width="22.140625" style="62" customWidth="1"/>
    <col min="1021" max="1021" width="21.5703125" style="62" customWidth="1"/>
    <col min="1022" max="1022" width="10.5703125" style="62" customWidth="1"/>
    <col min="1023" max="1023" width="21.85546875" style="62" customWidth="1"/>
    <col min="1024" max="1024" width="30.85546875" style="62" customWidth="1"/>
    <col min="1025" max="1025" width="12.5703125" style="62" customWidth="1"/>
    <col min="1026" max="1026" width="54.140625" style="62" customWidth="1"/>
    <col min="1027" max="1027" width="28.42578125" style="62" customWidth="1"/>
    <col min="1028" max="1028" width="31.140625" style="62" customWidth="1"/>
    <col min="1029" max="1272" width="9.140625" style="62"/>
    <col min="1273" max="1274" width="0" style="62" hidden="1" customWidth="1"/>
    <col min="1275" max="1275" width="28.28515625" style="62" customWidth="1"/>
    <col min="1276" max="1276" width="22.140625" style="62" customWidth="1"/>
    <col min="1277" max="1277" width="21.5703125" style="62" customWidth="1"/>
    <col min="1278" max="1278" width="10.5703125" style="62" customWidth="1"/>
    <col min="1279" max="1279" width="21.85546875" style="62" customWidth="1"/>
    <col min="1280" max="1280" width="30.85546875" style="62" customWidth="1"/>
    <col min="1281" max="1281" width="12.5703125" style="62" customWidth="1"/>
    <col min="1282" max="1282" width="54.140625" style="62" customWidth="1"/>
    <col min="1283" max="1283" width="28.42578125" style="62" customWidth="1"/>
    <col min="1284" max="1284" width="31.140625" style="62" customWidth="1"/>
    <col min="1285" max="1528" width="9.140625" style="62"/>
    <col min="1529" max="1530" width="0" style="62" hidden="1" customWidth="1"/>
    <col min="1531" max="1531" width="28.28515625" style="62" customWidth="1"/>
    <col min="1532" max="1532" width="22.140625" style="62" customWidth="1"/>
    <col min="1533" max="1533" width="21.5703125" style="62" customWidth="1"/>
    <col min="1534" max="1534" width="10.5703125" style="62" customWidth="1"/>
    <col min="1535" max="1535" width="21.85546875" style="62" customWidth="1"/>
    <col min="1536" max="1536" width="30.85546875" style="62" customWidth="1"/>
    <col min="1537" max="1537" width="12.5703125" style="62" customWidth="1"/>
    <col min="1538" max="1538" width="54.140625" style="62" customWidth="1"/>
    <col min="1539" max="1539" width="28.42578125" style="62" customWidth="1"/>
    <col min="1540" max="1540" width="31.140625" style="62" customWidth="1"/>
    <col min="1541" max="1784" width="9.140625" style="62"/>
    <col min="1785" max="1786" width="0" style="62" hidden="1" customWidth="1"/>
    <col min="1787" max="1787" width="28.28515625" style="62" customWidth="1"/>
    <col min="1788" max="1788" width="22.140625" style="62" customWidth="1"/>
    <col min="1789" max="1789" width="21.5703125" style="62" customWidth="1"/>
    <col min="1790" max="1790" width="10.5703125" style="62" customWidth="1"/>
    <col min="1791" max="1791" width="21.85546875" style="62" customWidth="1"/>
    <col min="1792" max="1792" width="30.85546875" style="62" customWidth="1"/>
    <col min="1793" max="1793" width="12.5703125" style="62" customWidth="1"/>
    <col min="1794" max="1794" width="54.140625" style="62" customWidth="1"/>
    <col min="1795" max="1795" width="28.42578125" style="62" customWidth="1"/>
    <col min="1796" max="1796" width="31.140625" style="62" customWidth="1"/>
    <col min="1797" max="2040" width="9.140625" style="62"/>
    <col min="2041" max="2042" width="0" style="62" hidden="1" customWidth="1"/>
    <col min="2043" max="2043" width="28.28515625" style="62" customWidth="1"/>
    <col min="2044" max="2044" width="22.140625" style="62" customWidth="1"/>
    <col min="2045" max="2045" width="21.5703125" style="62" customWidth="1"/>
    <col min="2046" max="2046" width="10.5703125" style="62" customWidth="1"/>
    <col min="2047" max="2047" width="21.85546875" style="62" customWidth="1"/>
    <col min="2048" max="2048" width="30.85546875" style="62" customWidth="1"/>
    <col min="2049" max="2049" width="12.5703125" style="62" customWidth="1"/>
    <col min="2050" max="2050" width="54.140625" style="62" customWidth="1"/>
    <col min="2051" max="2051" width="28.42578125" style="62" customWidth="1"/>
    <col min="2052" max="2052" width="31.140625" style="62" customWidth="1"/>
    <col min="2053" max="2296" width="9.140625" style="62"/>
    <col min="2297" max="2298" width="0" style="62" hidden="1" customWidth="1"/>
    <col min="2299" max="2299" width="28.28515625" style="62" customWidth="1"/>
    <col min="2300" max="2300" width="22.140625" style="62" customWidth="1"/>
    <col min="2301" max="2301" width="21.5703125" style="62" customWidth="1"/>
    <col min="2302" max="2302" width="10.5703125" style="62" customWidth="1"/>
    <col min="2303" max="2303" width="21.85546875" style="62" customWidth="1"/>
    <col min="2304" max="2304" width="30.85546875" style="62" customWidth="1"/>
    <col min="2305" max="2305" width="12.5703125" style="62" customWidth="1"/>
    <col min="2306" max="2306" width="54.140625" style="62" customWidth="1"/>
    <col min="2307" max="2307" width="28.42578125" style="62" customWidth="1"/>
    <col min="2308" max="2308" width="31.140625" style="62" customWidth="1"/>
    <col min="2309" max="2552" width="9.140625" style="62"/>
    <col min="2553" max="2554" width="0" style="62" hidden="1" customWidth="1"/>
    <col min="2555" max="2555" width="28.28515625" style="62" customWidth="1"/>
    <col min="2556" max="2556" width="22.140625" style="62" customWidth="1"/>
    <col min="2557" max="2557" width="21.5703125" style="62" customWidth="1"/>
    <col min="2558" max="2558" width="10.5703125" style="62" customWidth="1"/>
    <col min="2559" max="2559" width="21.85546875" style="62" customWidth="1"/>
    <col min="2560" max="2560" width="30.85546875" style="62" customWidth="1"/>
    <col min="2561" max="2561" width="12.5703125" style="62" customWidth="1"/>
    <col min="2562" max="2562" width="54.140625" style="62" customWidth="1"/>
    <col min="2563" max="2563" width="28.42578125" style="62" customWidth="1"/>
    <col min="2564" max="2564" width="31.140625" style="62" customWidth="1"/>
    <col min="2565" max="2808" width="9.140625" style="62"/>
    <col min="2809" max="2810" width="0" style="62" hidden="1" customWidth="1"/>
    <col min="2811" max="2811" width="28.28515625" style="62" customWidth="1"/>
    <col min="2812" max="2812" width="22.140625" style="62" customWidth="1"/>
    <col min="2813" max="2813" width="21.5703125" style="62" customWidth="1"/>
    <col min="2814" max="2814" width="10.5703125" style="62" customWidth="1"/>
    <col min="2815" max="2815" width="21.85546875" style="62" customWidth="1"/>
    <col min="2816" max="2816" width="30.85546875" style="62" customWidth="1"/>
    <col min="2817" max="2817" width="12.5703125" style="62" customWidth="1"/>
    <col min="2818" max="2818" width="54.140625" style="62" customWidth="1"/>
    <col min="2819" max="2819" width="28.42578125" style="62" customWidth="1"/>
    <col min="2820" max="2820" width="31.140625" style="62" customWidth="1"/>
    <col min="2821" max="3064" width="9.140625" style="62"/>
    <col min="3065" max="3066" width="0" style="62" hidden="1" customWidth="1"/>
    <col min="3067" max="3067" width="28.28515625" style="62" customWidth="1"/>
    <col min="3068" max="3068" width="22.140625" style="62" customWidth="1"/>
    <col min="3069" max="3069" width="21.5703125" style="62" customWidth="1"/>
    <col min="3070" max="3070" width="10.5703125" style="62" customWidth="1"/>
    <col min="3071" max="3071" width="21.85546875" style="62" customWidth="1"/>
    <col min="3072" max="3072" width="30.85546875" style="62" customWidth="1"/>
    <col min="3073" max="3073" width="12.5703125" style="62" customWidth="1"/>
    <col min="3074" max="3074" width="54.140625" style="62" customWidth="1"/>
    <col min="3075" max="3075" width="28.42578125" style="62" customWidth="1"/>
    <col min="3076" max="3076" width="31.140625" style="62" customWidth="1"/>
    <col min="3077" max="3320" width="9.140625" style="62"/>
    <col min="3321" max="3322" width="0" style="62" hidden="1" customWidth="1"/>
    <col min="3323" max="3323" width="28.28515625" style="62" customWidth="1"/>
    <col min="3324" max="3324" width="22.140625" style="62" customWidth="1"/>
    <col min="3325" max="3325" width="21.5703125" style="62" customWidth="1"/>
    <col min="3326" max="3326" width="10.5703125" style="62" customWidth="1"/>
    <col min="3327" max="3327" width="21.85546875" style="62" customWidth="1"/>
    <col min="3328" max="3328" width="30.85546875" style="62" customWidth="1"/>
    <col min="3329" max="3329" width="12.5703125" style="62" customWidth="1"/>
    <col min="3330" max="3330" width="54.140625" style="62" customWidth="1"/>
    <col min="3331" max="3331" width="28.42578125" style="62" customWidth="1"/>
    <col min="3332" max="3332" width="31.140625" style="62" customWidth="1"/>
    <col min="3333" max="3576" width="9.140625" style="62"/>
    <col min="3577" max="3578" width="0" style="62" hidden="1" customWidth="1"/>
    <col min="3579" max="3579" width="28.28515625" style="62" customWidth="1"/>
    <col min="3580" max="3580" width="22.140625" style="62" customWidth="1"/>
    <col min="3581" max="3581" width="21.5703125" style="62" customWidth="1"/>
    <col min="3582" max="3582" width="10.5703125" style="62" customWidth="1"/>
    <col min="3583" max="3583" width="21.85546875" style="62" customWidth="1"/>
    <col min="3584" max="3584" width="30.85546875" style="62" customWidth="1"/>
    <col min="3585" max="3585" width="12.5703125" style="62" customWidth="1"/>
    <col min="3586" max="3586" width="54.140625" style="62" customWidth="1"/>
    <col min="3587" max="3587" width="28.42578125" style="62" customWidth="1"/>
    <col min="3588" max="3588" width="31.140625" style="62" customWidth="1"/>
    <col min="3589" max="3832" width="9.140625" style="62"/>
    <col min="3833" max="3834" width="0" style="62" hidden="1" customWidth="1"/>
    <col min="3835" max="3835" width="28.28515625" style="62" customWidth="1"/>
    <col min="3836" max="3836" width="22.140625" style="62" customWidth="1"/>
    <col min="3837" max="3837" width="21.5703125" style="62" customWidth="1"/>
    <col min="3838" max="3838" width="10.5703125" style="62" customWidth="1"/>
    <col min="3839" max="3839" width="21.85546875" style="62" customWidth="1"/>
    <col min="3840" max="3840" width="30.85546875" style="62" customWidth="1"/>
    <col min="3841" max="3841" width="12.5703125" style="62" customWidth="1"/>
    <col min="3842" max="3842" width="54.140625" style="62" customWidth="1"/>
    <col min="3843" max="3843" width="28.42578125" style="62" customWidth="1"/>
    <col min="3844" max="3844" width="31.140625" style="62" customWidth="1"/>
    <col min="3845" max="4088" width="9.140625" style="62"/>
    <col min="4089" max="4090" width="0" style="62" hidden="1" customWidth="1"/>
    <col min="4091" max="4091" width="28.28515625" style="62" customWidth="1"/>
    <col min="4092" max="4092" width="22.140625" style="62" customWidth="1"/>
    <col min="4093" max="4093" width="21.5703125" style="62" customWidth="1"/>
    <col min="4094" max="4094" width="10.5703125" style="62" customWidth="1"/>
    <col min="4095" max="4095" width="21.85546875" style="62" customWidth="1"/>
    <col min="4096" max="4096" width="30.85546875" style="62" customWidth="1"/>
    <col min="4097" max="4097" width="12.5703125" style="62" customWidth="1"/>
    <col min="4098" max="4098" width="54.140625" style="62" customWidth="1"/>
    <col min="4099" max="4099" width="28.42578125" style="62" customWidth="1"/>
    <col min="4100" max="4100" width="31.140625" style="62" customWidth="1"/>
    <col min="4101" max="4344" width="9.140625" style="62"/>
    <col min="4345" max="4346" width="0" style="62" hidden="1" customWidth="1"/>
    <col min="4347" max="4347" width="28.28515625" style="62" customWidth="1"/>
    <col min="4348" max="4348" width="22.140625" style="62" customWidth="1"/>
    <col min="4349" max="4349" width="21.5703125" style="62" customWidth="1"/>
    <col min="4350" max="4350" width="10.5703125" style="62" customWidth="1"/>
    <col min="4351" max="4351" width="21.85546875" style="62" customWidth="1"/>
    <col min="4352" max="4352" width="30.85546875" style="62" customWidth="1"/>
    <col min="4353" max="4353" width="12.5703125" style="62" customWidth="1"/>
    <col min="4354" max="4354" width="54.140625" style="62" customWidth="1"/>
    <col min="4355" max="4355" width="28.42578125" style="62" customWidth="1"/>
    <col min="4356" max="4356" width="31.140625" style="62" customWidth="1"/>
    <col min="4357" max="4600" width="9.140625" style="62"/>
    <col min="4601" max="4602" width="0" style="62" hidden="1" customWidth="1"/>
    <col min="4603" max="4603" width="28.28515625" style="62" customWidth="1"/>
    <col min="4604" max="4604" width="22.140625" style="62" customWidth="1"/>
    <col min="4605" max="4605" width="21.5703125" style="62" customWidth="1"/>
    <col min="4606" max="4606" width="10.5703125" style="62" customWidth="1"/>
    <col min="4607" max="4607" width="21.85546875" style="62" customWidth="1"/>
    <col min="4608" max="4608" width="30.85546875" style="62" customWidth="1"/>
    <col min="4609" max="4609" width="12.5703125" style="62" customWidth="1"/>
    <col min="4610" max="4610" width="54.140625" style="62" customWidth="1"/>
    <col min="4611" max="4611" width="28.42578125" style="62" customWidth="1"/>
    <col min="4612" max="4612" width="31.140625" style="62" customWidth="1"/>
    <col min="4613" max="4856" width="9.140625" style="62"/>
    <col min="4857" max="4858" width="0" style="62" hidden="1" customWidth="1"/>
    <col min="4859" max="4859" width="28.28515625" style="62" customWidth="1"/>
    <col min="4860" max="4860" width="22.140625" style="62" customWidth="1"/>
    <col min="4861" max="4861" width="21.5703125" style="62" customWidth="1"/>
    <col min="4862" max="4862" width="10.5703125" style="62" customWidth="1"/>
    <col min="4863" max="4863" width="21.85546875" style="62" customWidth="1"/>
    <col min="4864" max="4864" width="30.85546875" style="62" customWidth="1"/>
    <col min="4865" max="4865" width="12.5703125" style="62" customWidth="1"/>
    <col min="4866" max="4866" width="54.140625" style="62" customWidth="1"/>
    <col min="4867" max="4867" width="28.42578125" style="62" customWidth="1"/>
    <col min="4868" max="4868" width="31.140625" style="62" customWidth="1"/>
    <col min="4869" max="5112" width="9.140625" style="62"/>
    <col min="5113" max="5114" width="0" style="62" hidden="1" customWidth="1"/>
    <col min="5115" max="5115" width="28.28515625" style="62" customWidth="1"/>
    <col min="5116" max="5116" width="22.140625" style="62" customWidth="1"/>
    <col min="5117" max="5117" width="21.5703125" style="62" customWidth="1"/>
    <col min="5118" max="5118" width="10.5703125" style="62" customWidth="1"/>
    <col min="5119" max="5119" width="21.85546875" style="62" customWidth="1"/>
    <col min="5120" max="5120" width="30.85546875" style="62" customWidth="1"/>
    <col min="5121" max="5121" width="12.5703125" style="62" customWidth="1"/>
    <col min="5122" max="5122" width="54.140625" style="62" customWidth="1"/>
    <col min="5123" max="5123" width="28.42578125" style="62" customWidth="1"/>
    <col min="5124" max="5124" width="31.140625" style="62" customWidth="1"/>
    <col min="5125" max="5368" width="9.140625" style="62"/>
    <col min="5369" max="5370" width="0" style="62" hidden="1" customWidth="1"/>
    <col min="5371" max="5371" width="28.28515625" style="62" customWidth="1"/>
    <col min="5372" max="5372" width="22.140625" style="62" customWidth="1"/>
    <col min="5373" max="5373" width="21.5703125" style="62" customWidth="1"/>
    <col min="5374" max="5374" width="10.5703125" style="62" customWidth="1"/>
    <col min="5375" max="5375" width="21.85546875" style="62" customWidth="1"/>
    <col min="5376" max="5376" width="30.85546875" style="62" customWidth="1"/>
    <col min="5377" max="5377" width="12.5703125" style="62" customWidth="1"/>
    <col min="5378" max="5378" width="54.140625" style="62" customWidth="1"/>
    <col min="5379" max="5379" width="28.42578125" style="62" customWidth="1"/>
    <col min="5380" max="5380" width="31.140625" style="62" customWidth="1"/>
    <col min="5381" max="5624" width="9.140625" style="62"/>
    <col min="5625" max="5626" width="0" style="62" hidden="1" customWidth="1"/>
    <col min="5627" max="5627" width="28.28515625" style="62" customWidth="1"/>
    <col min="5628" max="5628" width="22.140625" style="62" customWidth="1"/>
    <col min="5629" max="5629" width="21.5703125" style="62" customWidth="1"/>
    <col min="5630" max="5630" width="10.5703125" style="62" customWidth="1"/>
    <col min="5631" max="5631" width="21.85546875" style="62" customWidth="1"/>
    <col min="5632" max="5632" width="30.85546875" style="62" customWidth="1"/>
    <col min="5633" max="5633" width="12.5703125" style="62" customWidth="1"/>
    <col min="5634" max="5634" width="54.140625" style="62" customWidth="1"/>
    <col min="5635" max="5635" width="28.42578125" style="62" customWidth="1"/>
    <col min="5636" max="5636" width="31.140625" style="62" customWidth="1"/>
    <col min="5637" max="5880" width="9.140625" style="62"/>
    <col min="5881" max="5882" width="0" style="62" hidden="1" customWidth="1"/>
    <col min="5883" max="5883" width="28.28515625" style="62" customWidth="1"/>
    <col min="5884" max="5884" width="22.140625" style="62" customWidth="1"/>
    <col min="5885" max="5885" width="21.5703125" style="62" customWidth="1"/>
    <col min="5886" max="5886" width="10.5703125" style="62" customWidth="1"/>
    <col min="5887" max="5887" width="21.85546875" style="62" customWidth="1"/>
    <col min="5888" max="5888" width="30.85546875" style="62" customWidth="1"/>
    <col min="5889" max="5889" width="12.5703125" style="62" customWidth="1"/>
    <col min="5890" max="5890" width="54.140625" style="62" customWidth="1"/>
    <col min="5891" max="5891" width="28.42578125" style="62" customWidth="1"/>
    <col min="5892" max="5892" width="31.140625" style="62" customWidth="1"/>
    <col min="5893" max="6136" width="9.140625" style="62"/>
    <col min="6137" max="6138" width="0" style="62" hidden="1" customWidth="1"/>
    <col min="6139" max="6139" width="28.28515625" style="62" customWidth="1"/>
    <col min="6140" max="6140" width="22.140625" style="62" customWidth="1"/>
    <col min="6141" max="6141" width="21.5703125" style="62" customWidth="1"/>
    <col min="6142" max="6142" width="10.5703125" style="62" customWidth="1"/>
    <col min="6143" max="6143" width="21.85546875" style="62" customWidth="1"/>
    <col min="6144" max="6144" width="30.85546875" style="62" customWidth="1"/>
    <col min="6145" max="6145" width="12.5703125" style="62" customWidth="1"/>
    <col min="6146" max="6146" width="54.140625" style="62" customWidth="1"/>
    <col min="6147" max="6147" width="28.42578125" style="62" customWidth="1"/>
    <col min="6148" max="6148" width="31.140625" style="62" customWidth="1"/>
    <col min="6149" max="6392" width="9.140625" style="62"/>
    <col min="6393" max="6394" width="0" style="62" hidden="1" customWidth="1"/>
    <col min="6395" max="6395" width="28.28515625" style="62" customWidth="1"/>
    <col min="6396" max="6396" width="22.140625" style="62" customWidth="1"/>
    <col min="6397" max="6397" width="21.5703125" style="62" customWidth="1"/>
    <col min="6398" max="6398" width="10.5703125" style="62" customWidth="1"/>
    <col min="6399" max="6399" width="21.85546875" style="62" customWidth="1"/>
    <col min="6400" max="6400" width="30.85546875" style="62" customWidth="1"/>
    <col min="6401" max="6401" width="12.5703125" style="62" customWidth="1"/>
    <col min="6402" max="6402" width="54.140625" style="62" customWidth="1"/>
    <col min="6403" max="6403" width="28.42578125" style="62" customWidth="1"/>
    <col min="6404" max="6404" width="31.140625" style="62" customWidth="1"/>
    <col min="6405" max="6648" width="9.140625" style="62"/>
    <col min="6649" max="6650" width="0" style="62" hidden="1" customWidth="1"/>
    <col min="6651" max="6651" width="28.28515625" style="62" customWidth="1"/>
    <col min="6652" max="6652" width="22.140625" style="62" customWidth="1"/>
    <col min="6653" max="6653" width="21.5703125" style="62" customWidth="1"/>
    <col min="6654" max="6654" width="10.5703125" style="62" customWidth="1"/>
    <col min="6655" max="6655" width="21.85546875" style="62" customWidth="1"/>
    <col min="6656" max="6656" width="30.85546875" style="62" customWidth="1"/>
    <col min="6657" max="6657" width="12.5703125" style="62" customWidth="1"/>
    <col min="6658" max="6658" width="54.140625" style="62" customWidth="1"/>
    <col min="6659" max="6659" width="28.42578125" style="62" customWidth="1"/>
    <col min="6660" max="6660" width="31.140625" style="62" customWidth="1"/>
    <col min="6661" max="6904" width="9.140625" style="62"/>
    <col min="6905" max="6906" width="0" style="62" hidden="1" customWidth="1"/>
    <col min="6907" max="6907" width="28.28515625" style="62" customWidth="1"/>
    <col min="6908" max="6908" width="22.140625" style="62" customWidth="1"/>
    <col min="6909" max="6909" width="21.5703125" style="62" customWidth="1"/>
    <col min="6910" max="6910" width="10.5703125" style="62" customWidth="1"/>
    <col min="6911" max="6911" width="21.85546875" style="62" customWidth="1"/>
    <col min="6912" max="6912" width="30.85546875" style="62" customWidth="1"/>
    <col min="6913" max="6913" width="12.5703125" style="62" customWidth="1"/>
    <col min="6914" max="6914" width="54.140625" style="62" customWidth="1"/>
    <col min="6915" max="6915" width="28.42578125" style="62" customWidth="1"/>
    <col min="6916" max="6916" width="31.140625" style="62" customWidth="1"/>
    <col min="6917" max="7160" width="9.140625" style="62"/>
    <col min="7161" max="7162" width="0" style="62" hidden="1" customWidth="1"/>
    <col min="7163" max="7163" width="28.28515625" style="62" customWidth="1"/>
    <col min="7164" max="7164" width="22.140625" style="62" customWidth="1"/>
    <col min="7165" max="7165" width="21.5703125" style="62" customWidth="1"/>
    <col min="7166" max="7166" width="10.5703125" style="62" customWidth="1"/>
    <col min="7167" max="7167" width="21.85546875" style="62" customWidth="1"/>
    <col min="7168" max="7168" width="30.85546875" style="62" customWidth="1"/>
    <col min="7169" max="7169" width="12.5703125" style="62" customWidth="1"/>
    <col min="7170" max="7170" width="54.140625" style="62" customWidth="1"/>
    <col min="7171" max="7171" width="28.42578125" style="62" customWidth="1"/>
    <col min="7172" max="7172" width="31.140625" style="62" customWidth="1"/>
    <col min="7173" max="7416" width="9.140625" style="62"/>
    <col min="7417" max="7418" width="0" style="62" hidden="1" customWidth="1"/>
    <col min="7419" max="7419" width="28.28515625" style="62" customWidth="1"/>
    <col min="7420" max="7420" width="22.140625" style="62" customWidth="1"/>
    <col min="7421" max="7421" width="21.5703125" style="62" customWidth="1"/>
    <col min="7422" max="7422" width="10.5703125" style="62" customWidth="1"/>
    <col min="7423" max="7423" width="21.85546875" style="62" customWidth="1"/>
    <col min="7424" max="7424" width="30.85546875" style="62" customWidth="1"/>
    <col min="7425" max="7425" width="12.5703125" style="62" customWidth="1"/>
    <col min="7426" max="7426" width="54.140625" style="62" customWidth="1"/>
    <col min="7427" max="7427" width="28.42578125" style="62" customWidth="1"/>
    <col min="7428" max="7428" width="31.140625" style="62" customWidth="1"/>
    <col min="7429" max="7672" width="9.140625" style="62"/>
    <col min="7673" max="7674" width="0" style="62" hidden="1" customWidth="1"/>
    <col min="7675" max="7675" width="28.28515625" style="62" customWidth="1"/>
    <col min="7676" max="7676" width="22.140625" style="62" customWidth="1"/>
    <col min="7677" max="7677" width="21.5703125" style="62" customWidth="1"/>
    <col min="7678" max="7678" width="10.5703125" style="62" customWidth="1"/>
    <col min="7679" max="7679" width="21.85546875" style="62" customWidth="1"/>
    <col min="7680" max="7680" width="30.85546875" style="62" customWidth="1"/>
    <col min="7681" max="7681" width="12.5703125" style="62" customWidth="1"/>
    <col min="7682" max="7682" width="54.140625" style="62" customWidth="1"/>
    <col min="7683" max="7683" width="28.42578125" style="62" customWidth="1"/>
    <col min="7684" max="7684" width="31.140625" style="62" customWidth="1"/>
    <col min="7685" max="7928" width="9.140625" style="62"/>
    <col min="7929" max="7930" width="0" style="62" hidden="1" customWidth="1"/>
    <col min="7931" max="7931" width="28.28515625" style="62" customWidth="1"/>
    <col min="7932" max="7932" width="22.140625" style="62" customWidth="1"/>
    <col min="7933" max="7933" width="21.5703125" style="62" customWidth="1"/>
    <col min="7934" max="7934" width="10.5703125" style="62" customWidth="1"/>
    <col min="7935" max="7935" width="21.85546875" style="62" customWidth="1"/>
    <col min="7936" max="7936" width="30.85546875" style="62" customWidth="1"/>
    <col min="7937" max="7937" width="12.5703125" style="62" customWidth="1"/>
    <col min="7938" max="7938" width="54.140625" style="62" customWidth="1"/>
    <col min="7939" max="7939" width="28.42578125" style="62" customWidth="1"/>
    <col min="7940" max="7940" width="31.140625" style="62" customWidth="1"/>
    <col min="7941" max="8184" width="9.140625" style="62"/>
    <col min="8185" max="8186" width="0" style="62" hidden="1" customWidth="1"/>
    <col min="8187" max="8187" width="28.28515625" style="62" customWidth="1"/>
    <col min="8188" max="8188" width="22.140625" style="62" customWidth="1"/>
    <col min="8189" max="8189" width="21.5703125" style="62" customWidth="1"/>
    <col min="8190" max="8190" width="10.5703125" style="62" customWidth="1"/>
    <col min="8191" max="8191" width="21.85546875" style="62" customWidth="1"/>
    <col min="8192" max="8192" width="30.85546875" style="62" customWidth="1"/>
    <col min="8193" max="8193" width="12.5703125" style="62" customWidth="1"/>
    <col min="8194" max="8194" width="54.140625" style="62" customWidth="1"/>
    <col min="8195" max="8195" width="28.42578125" style="62" customWidth="1"/>
    <col min="8196" max="8196" width="31.140625" style="62" customWidth="1"/>
    <col min="8197" max="8440" width="9.140625" style="62"/>
    <col min="8441" max="8442" width="0" style="62" hidden="1" customWidth="1"/>
    <col min="8443" max="8443" width="28.28515625" style="62" customWidth="1"/>
    <col min="8444" max="8444" width="22.140625" style="62" customWidth="1"/>
    <col min="8445" max="8445" width="21.5703125" style="62" customWidth="1"/>
    <col min="8446" max="8446" width="10.5703125" style="62" customWidth="1"/>
    <col min="8447" max="8447" width="21.85546875" style="62" customWidth="1"/>
    <col min="8448" max="8448" width="30.85546875" style="62" customWidth="1"/>
    <col min="8449" max="8449" width="12.5703125" style="62" customWidth="1"/>
    <col min="8450" max="8450" width="54.140625" style="62" customWidth="1"/>
    <col min="8451" max="8451" width="28.42578125" style="62" customWidth="1"/>
    <col min="8452" max="8452" width="31.140625" style="62" customWidth="1"/>
    <col min="8453" max="8696" width="9.140625" style="62"/>
    <col min="8697" max="8698" width="0" style="62" hidden="1" customWidth="1"/>
    <col min="8699" max="8699" width="28.28515625" style="62" customWidth="1"/>
    <col min="8700" max="8700" width="22.140625" style="62" customWidth="1"/>
    <col min="8701" max="8701" width="21.5703125" style="62" customWidth="1"/>
    <col min="8702" max="8702" width="10.5703125" style="62" customWidth="1"/>
    <col min="8703" max="8703" width="21.85546875" style="62" customWidth="1"/>
    <col min="8704" max="8704" width="30.85546875" style="62" customWidth="1"/>
    <col min="8705" max="8705" width="12.5703125" style="62" customWidth="1"/>
    <col min="8706" max="8706" width="54.140625" style="62" customWidth="1"/>
    <col min="8707" max="8707" width="28.42578125" style="62" customWidth="1"/>
    <col min="8708" max="8708" width="31.140625" style="62" customWidth="1"/>
    <col min="8709" max="8952" width="9.140625" style="62"/>
    <col min="8953" max="8954" width="0" style="62" hidden="1" customWidth="1"/>
    <col min="8955" max="8955" width="28.28515625" style="62" customWidth="1"/>
    <col min="8956" max="8956" width="22.140625" style="62" customWidth="1"/>
    <col min="8957" max="8957" width="21.5703125" style="62" customWidth="1"/>
    <col min="8958" max="8958" width="10.5703125" style="62" customWidth="1"/>
    <col min="8959" max="8959" width="21.85546875" style="62" customWidth="1"/>
    <col min="8960" max="8960" width="30.85546875" style="62" customWidth="1"/>
    <col min="8961" max="8961" width="12.5703125" style="62" customWidth="1"/>
    <col min="8962" max="8962" width="54.140625" style="62" customWidth="1"/>
    <col min="8963" max="8963" width="28.42578125" style="62" customWidth="1"/>
    <col min="8964" max="8964" width="31.140625" style="62" customWidth="1"/>
    <col min="8965" max="9208" width="9.140625" style="62"/>
    <col min="9209" max="9210" width="0" style="62" hidden="1" customWidth="1"/>
    <col min="9211" max="9211" width="28.28515625" style="62" customWidth="1"/>
    <col min="9212" max="9212" width="22.140625" style="62" customWidth="1"/>
    <col min="9213" max="9213" width="21.5703125" style="62" customWidth="1"/>
    <col min="9214" max="9214" width="10.5703125" style="62" customWidth="1"/>
    <col min="9215" max="9215" width="21.85546875" style="62" customWidth="1"/>
    <col min="9216" max="9216" width="30.85546875" style="62" customWidth="1"/>
    <col min="9217" max="9217" width="12.5703125" style="62" customWidth="1"/>
    <col min="9218" max="9218" width="54.140625" style="62" customWidth="1"/>
    <col min="9219" max="9219" width="28.42578125" style="62" customWidth="1"/>
    <col min="9220" max="9220" width="31.140625" style="62" customWidth="1"/>
    <col min="9221" max="9464" width="9.140625" style="62"/>
    <col min="9465" max="9466" width="0" style="62" hidden="1" customWidth="1"/>
    <col min="9467" max="9467" width="28.28515625" style="62" customWidth="1"/>
    <col min="9468" max="9468" width="22.140625" style="62" customWidth="1"/>
    <col min="9469" max="9469" width="21.5703125" style="62" customWidth="1"/>
    <col min="9470" max="9470" width="10.5703125" style="62" customWidth="1"/>
    <col min="9471" max="9471" width="21.85546875" style="62" customWidth="1"/>
    <col min="9472" max="9472" width="30.85546875" style="62" customWidth="1"/>
    <col min="9473" max="9473" width="12.5703125" style="62" customWidth="1"/>
    <col min="9474" max="9474" width="54.140625" style="62" customWidth="1"/>
    <col min="9475" max="9475" width="28.42578125" style="62" customWidth="1"/>
    <col min="9476" max="9476" width="31.140625" style="62" customWidth="1"/>
    <col min="9477" max="9720" width="9.140625" style="62"/>
    <col min="9721" max="9722" width="0" style="62" hidden="1" customWidth="1"/>
    <col min="9723" max="9723" width="28.28515625" style="62" customWidth="1"/>
    <col min="9724" max="9724" width="22.140625" style="62" customWidth="1"/>
    <col min="9725" max="9725" width="21.5703125" style="62" customWidth="1"/>
    <col min="9726" max="9726" width="10.5703125" style="62" customWidth="1"/>
    <col min="9727" max="9727" width="21.85546875" style="62" customWidth="1"/>
    <col min="9728" max="9728" width="30.85546875" style="62" customWidth="1"/>
    <col min="9729" max="9729" width="12.5703125" style="62" customWidth="1"/>
    <col min="9730" max="9730" width="54.140625" style="62" customWidth="1"/>
    <col min="9731" max="9731" width="28.42578125" style="62" customWidth="1"/>
    <col min="9732" max="9732" width="31.140625" style="62" customWidth="1"/>
    <col min="9733" max="9976" width="9.140625" style="62"/>
    <col min="9977" max="9978" width="0" style="62" hidden="1" customWidth="1"/>
    <col min="9979" max="9979" width="28.28515625" style="62" customWidth="1"/>
    <col min="9980" max="9980" width="22.140625" style="62" customWidth="1"/>
    <col min="9981" max="9981" width="21.5703125" style="62" customWidth="1"/>
    <col min="9982" max="9982" width="10.5703125" style="62" customWidth="1"/>
    <col min="9983" max="9983" width="21.85546875" style="62" customWidth="1"/>
    <col min="9984" max="9984" width="30.85546875" style="62" customWidth="1"/>
    <col min="9985" max="9985" width="12.5703125" style="62" customWidth="1"/>
    <col min="9986" max="9986" width="54.140625" style="62" customWidth="1"/>
    <col min="9987" max="9987" width="28.42578125" style="62" customWidth="1"/>
    <col min="9988" max="9988" width="31.140625" style="62" customWidth="1"/>
    <col min="9989" max="10232" width="9.140625" style="62"/>
    <col min="10233" max="10234" width="0" style="62" hidden="1" customWidth="1"/>
    <col min="10235" max="10235" width="28.28515625" style="62" customWidth="1"/>
    <col min="10236" max="10236" width="22.140625" style="62" customWidth="1"/>
    <col min="10237" max="10237" width="21.5703125" style="62" customWidth="1"/>
    <col min="10238" max="10238" width="10.5703125" style="62" customWidth="1"/>
    <col min="10239" max="10239" width="21.85546875" style="62" customWidth="1"/>
    <col min="10240" max="10240" width="30.85546875" style="62" customWidth="1"/>
    <col min="10241" max="10241" width="12.5703125" style="62" customWidth="1"/>
    <col min="10242" max="10242" width="54.140625" style="62" customWidth="1"/>
    <col min="10243" max="10243" width="28.42578125" style="62" customWidth="1"/>
    <col min="10244" max="10244" width="31.140625" style="62" customWidth="1"/>
    <col min="10245" max="10488" width="9.140625" style="62"/>
    <col min="10489" max="10490" width="0" style="62" hidden="1" customWidth="1"/>
    <col min="10491" max="10491" width="28.28515625" style="62" customWidth="1"/>
    <col min="10492" max="10492" width="22.140625" style="62" customWidth="1"/>
    <col min="10493" max="10493" width="21.5703125" style="62" customWidth="1"/>
    <col min="10494" max="10494" width="10.5703125" style="62" customWidth="1"/>
    <col min="10495" max="10495" width="21.85546875" style="62" customWidth="1"/>
    <col min="10496" max="10496" width="30.85546875" style="62" customWidth="1"/>
    <col min="10497" max="10497" width="12.5703125" style="62" customWidth="1"/>
    <col min="10498" max="10498" width="54.140625" style="62" customWidth="1"/>
    <col min="10499" max="10499" width="28.42578125" style="62" customWidth="1"/>
    <col min="10500" max="10500" width="31.140625" style="62" customWidth="1"/>
    <col min="10501" max="10744" width="9.140625" style="62"/>
    <col min="10745" max="10746" width="0" style="62" hidden="1" customWidth="1"/>
    <col min="10747" max="10747" width="28.28515625" style="62" customWidth="1"/>
    <col min="10748" max="10748" width="22.140625" style="62" customWidth="1"/>
    <col min="10749" max="10749" width="21.5703125" style="62" customWidth="1"/>
    <col min="10750" max="10750" width="10.5703125" style="62" customWidth="1"/>
    <col min="10751" max="10751" width="21.85546875" style="62" customWidth="1"/>
    <col min="10752" max="10752" width="30.85546875" style="62" customWidth="1"/>
    <col min="10753" max="10753" width="12.5703125" style="62" customWidth="1"/>
    <col min="10754" max="10754" width="54.140625" style="62" customWidth="1"/>
    <col min="10755" max="10755" width="28.42578125" style="62" customWidth="1"/>
    <col min="10756" max="10756" width="31.140625" style="62" customWidth="1"/>
    <col min="10757" max="11000" width="9.140625" style="62"/>
    <col min="11001" max="11002" width="0" style="62" hidden="1" customWidth="1"/>
    <col min="11003" max="11003" width="28.28515625" style="62" customWidth="1"/>
    <col min="11004" max="11004" width="22.140625" style="62" customWidth="1"/>
    <col min="11005" max="11005" width="21.5703125" style="62" customWidth="1"/>
    <col min="11006" max="11006" width="10.5703125" style="62" customWidth="1"/>
    <col min="11007" max="11007" width="21.85546875" style="62" customWidth="1"/>
    <col min="11008" max="11008" width="30.85546875" style="62" customWidth="1"/>
    <col min="11009" max="11009" width="12.5703125" style="62" customWidth="1"/>
    <col min="11010" max="11010" width="54.140625" style="62" customWidth="1"/>
    <col min="11011" max="11011" width="28.42578125" style="62" customWidth="1"/>
    <col min="11012" max="11012" width="31.140625" style="62" customWidth="1"/>
    <col min="11013" max="11256" width="9.140625" style="62"/>
    <col min="11257" max="11258" width="0" style="62" hidden="1" customWidth="1"/>
    <col min="11259" max="11259" width="28.28515625" style="62" customWidth="1"/>
    <col min="11260" max="11260" width="22.140625" style="62" customWidth="1"/>
    <col min="11261" max="11261" width="21.5703125" style="62" customWidth="1"/>
    <col min="11262" max="11262" width="10.5703125" style="62" customWidth="1"/>
    <col min="11263" max="11263" width="21.85546875" style="62" customWidth="1"/>
    <col min="11264" max="11264" width="30.85546875" style="62" customWidth="1"/>
    <col min="11265" max="11265" width="12.5703125" style="62" customWidth="1"/>
    <col min="11266" max="11266" width="54.140625" style="62" customWidth="1"/>
    <col min="11267" max="11267" width="28.42578125" style="62" customWidth="1"/>
    <col min="11268" max="11268" width="31.140625" style="62" customWidth="1"/>
    <col min="11269" max="11512" width="9.140625" style="62"/>
    <col min="11513" max="11514" width="0" style="62" hidden="1" customWidth="1"/>
    <col min="11515" max="11515" width="28.28515625" style="62" customWidth="1"/>
    <col min="11516" max="11516" width="22.140625" style="62" customWidth="1"/>
    <col min="11517" max="11517" width="21.5703125" style="62" customWidth="1"/>
    <col min="11518" max="11518" width="10.5703125" style="62" customWidth="1"/>
    <col min="11519" max="11519" width="21.85546875" style="62" customWidth="1"/>
    <col min="11520" max="11520" width="30.85546875" style="62" customWidth="1"/>
    <col min="11521" max="11521" width="12.5703125" style="62" customWidth="1"/>
    <col min="11522" max="11522" width="54.140625" style="62" customWidth="1"/>
    <col min="11523" max="11523" width="28.42578125" style="62" customWidth="1"/>
    <col min="11524" max="11524" width="31.140625" style="62" customWidth="1"/>
    <col min="11525" max="11768" width="9.140625" style="62"/>
    <col min="11769" max="11770" width="0" style="62" hidden="1" customWidth="1"/>
    <col min="11771" max="11771" width="28.28515625" style="62" customWidth="1"/>
    <col min="11772" max="11772" width="22.140625" style="62" customWidth="1"/>
    <col min="11773" max="11773" width="21.5703125" style="62" customWidth="1"/>
    <col min="11774" max="11774" width="10.5703125" style="62" customWidth="1"/>
    <col min="11775" max="11775" width="21.85546875" style="62" customWidth="1"/>
    <col min="11776" max="11776" width="30.85546875" style="62" customWidth="1"/>
    <col min="11777" max="11777" width="12.5703125" style="62" customWidth="1"/>
    <col min="11778" max="11778" width="54.140625" style="62" customWidth="1"/>
    <col min="11779" max="11779" width="28.42578125" style="62" customWidth="1"/>
    <col min="11780" max="11780" width="31.140625" style="62" customWidth="1"/>
    <col min="11781" max="12024" width="9.140625" style="62"/>
    <col min="12025" max="12026" width="0" style="62" hidden="1" customWidth="1"/>
    <col min="12027" max="12027" width="28.28515625" style="62" customWidth="1"/>
    <col min="12028" max="12028" width="22.140625" style="62" customWidth="1"/>
    <col min="12029" max="12029" width="21.5703125" style="62" customWidth="1"/>
    <col min="12030" max="12030" width="10.5703125" style="62" customWidth="1"/>
    <col min="12031" max="12031" width="21.85546875" style="62" customWidth="1"/>
    <col min="12032" max="12032" width="30.85546875" style="62" customWidth="1"/>
    <col min="12033" max="12033" width="12.5703125" style="62" customWidth="1"/>
    <col min="12034" max="12034" width="54.140625" style="62" customWidth="1"/>
    <col min="12035" max="12035" width="28.42578125" style="62" customWidth="1"/>
    <col min="12036" max="12036" width="31.140625" style="62" customWidth="1"/>
    <col min="12037" max="12280" width="9.140625" style="62"/>
    <col min="12281" max="12282" width="0" style="62" hidden="1" customWidth="1"/>
    <col min="12283" max="12283" width="28.28515625" style="62" customWidth="1"/>
    <col min="12284" max="12284" width="22.140625" style="62" customWidth="1"/>
    <col min="12285" max="12285" width="21.5703125" style="62" customWidth="1"/>
    <col min="12286" max="12286" width="10.5703125" style="62" customWidth="1"/>
    <col min="12287" max="12287" width="21.85546875" style="62" customWidth="1"/>
    <col min="12288" max="12288" width="30.85546875" style="62" customWidth="1"/>
    <col min="12289" max="12289" width="12.5703125" style="62" customWidth="1"/>
    <col min="12290" max="12290" width="54.140625" style="62" customWidth="1"/>
    <col min="12291" max="12291" width="28.42578125" style="62" customWidth="1"/>
    <col min="12292" max="12292" width="31.140625" style="62" customWidth="1"/>
    <col min="12293" max="12536" width="9.140625" style="62"/>
    <col min="12537" max="12538" width="0" style="62" hidden="1" customWidth="1"/>
    <col min="12539" max="12539" width="28.28515625" style="62" customWidth="1"/>
    <col min="12540" max="12540" width="22.140625" style="62" customWidth="1"/>
    <col min="12541" max="12541" width="21.5703125" style="62" customWidth="1"/>
    <col min="12542" max="12542" width="10.5703125" style="62" customWidth="1"/>
    <col min="12543" max="12543" width="21.85546875" style="62" customWidth="1"/>
    <col min="12544" max="12544" width="30.85546875" style="62" customWidth="1"/>
    <col min="12545" max="12545" width="12.5703125" style="62" customWidth="1"/>
    <col min="12546" max="12546" width="54.140625" style="62" customWidth="1"/>
    <col min="12547" max="12547" width="28.42578125" style="62" customWidth="1"/>
    <col min="12548" max="12548" width="31.140625" style="62" customWidth="1"/>
    <col min="12549" max="12792" width="9.140625" style="62"/>
    <col min="12793" max="12794" width="0" style="62" hidden="1" customWidth="1"/>
    <col min="12795" max="12795" width="28.28515625" style="62" customWidth="1"/>
    <col min="12796" max="12796" width="22.140625" style="62" customWidth="1"/>
    <col min="12797" max="12797" width="21.5703125" style="62" customWidth="1"/>
    <col min="12798" max="12798" width="10.5703125" style="62" customWidth="1"/>
    <col min="12799" max="12799" width="21.85546875" style="62" customWidth="1"/>
    <col min="12800" max="12800" width="30.85546875" style="62" customWidth="1"/>
    <col min="12801" max="12801" width="12.5703125" style="62" customWidth="1"/>
    <col min="12802" max="12802" width="54.140625" style="62" customWidth="1"/>
    <col min="12803" max="12803" width="28.42578125" style="62" customWidth="1"/>
    <col min="12804" max="12804" width="31.140625" style="62" customWidth="1"/>
    <col min="12805" max="13048" width="9.140625" style="62"/>
    <col min="13049" max="13050" width="0" style="62" hidden="1" customWidth="1"/>
    <col min="13051" max="13051" width="28.28515625" style="62" customWidth="1"/>
    <col min="13052" max="13052" width="22.140625" style="62" customWidth="1"/>
    <col min="13053" max="13053" width="21.5703125" style="62" customWidth="1"/>
    <col min="13054" max="13054" width="10.5703125" style="62" customWidth="1"/>
    <col min="13055" max="13055" width="21.85546875" style="62" customWidth="1"/>
    <col min="13056" max="13056" width="30.85546875" style="62" customWidth="1"/>
    <col min="13057" max="13057" width="12.5703125" style="62" customWidth="1"/>
    <col min="13058" max="13058" width="54.140625" style="62" customWidth="1"/>
    <col min="13059" max="13059" width="28.42578125" style="62" customWidth="1"/>
    <col min="13060" max="13060" width="31.140625" style="62" customWidth="1"/>
    <col min="13061" max="13304" width="9.140625" style="62"/>
    <col min="13305" max="13306" width="0" style="62" hidden="1" customWidth="1"/>
    <col min="13307" max="13307" width="28.28515625" style="62" customWidth="1"/>
    <col min="13308" max="13308" width="22.140625" style="62" customWidth="1"/>
    <col min="13309" max="13309" width="21.5703125" style="62" customWidth="1"/>
    <col min="13310" max="13310" width="10.5703125" style="62" customWidth="1"/>
    <col min="13311" max="13311" width="21.85546875" style="62" customWidth="1"/>
    <col min="13312" max="13312" width="30.85546875" style="62" customWidth="1"/>
    <col min="13313" max="13313" width="12.5703125" style="62" customWidth="1"/>
    <col min="13314" max="13314" width="54.140625" style="62" customWidth="1"/>
    <col min="13315" max="13315" width="28.42578125" style="62" customWidth="1"/>
    <col min="13316" max="13316" width="31.140625" style="62" customWidth="1"/>
    <col min="13317" max="13560" width="9.140625" style="62"/>
    <col min="13561" max="13562" width="0" style="62" hidden="1" customWidth="1"/>
    <col min="13563" max="13563" width="28.28515625" style="62" customWidth="1"/>
    <col min="13564" max="13564" width="22.140625" style="62" customWidth="1"/>
    <col min="13565" max="13565" width="21.5703125" style="62" customWidth="1"/>
    <col min="13566" max="13566" width="10.5703125" style="62" customWidth="1"/>
    <col min="13567" max="13567" width="21.85546875" style="62" customWidth="1"/>
    <col min="13568" max="13568" width="30.85546875" style="62" customWidth="1"/>
    <col min="13569" max="13569" width="12.5703125" style="62" customWidth="1"/>
    <col min="13570" max="13570" width="54.140625" style="62" customWidth="1"/>
    <col min="13571" max="13571" width="28.42578125" style="62" customWidth="1"/>
    <col min="13572" max="13572" width="31.140625" style="62" customWidth="1"/>
    <col min="13573" max="13816" width="9.140625" style="62"/>
    <col min="13817" max="13818" width="0" style="62" hidden="1" customWidth="1"/>
    <col min="13819" max="13819" width="28.28515625" style="62" customWidth="1"/>
    <col min="13820" max="13820" width="22.140625" style="62" customWidth="1"/>
    <col min="13821" max="13821" width="21.5703125" style="62" customWidth="1"/>
    <col min="13822" max="13822" width="10.5703125" style="62" customWidth="1"/>
    <col min="13823" max="13823" width="21.85546875" style="62" customWidth="1"/>
    <col min="13824" max="13824" width="30.85546875" style="62" customWidth="1"/>
    <col min="13825" max="13825" width="12.5703125" style="62" customWidth="1"/>
    <col min="13826" max="13826" width="54.140625" style="62" customWidth="1"/>
    <col min="13827" max="13827" width="28.42578125" style="62" customWidth="1"/>
    <col min="13828" max="13828" width="31.140625" style="62" customWidth="1"/>
    <col min="13829" max="14072" width="9.140625" style="62"/>
    <col min="14073" max="14074" width="0" style="62" hidden="1" customWidth="1"/>
    <col min="14075" max="14075" width="28.28515625" style="62" customWidth="1"/>
    <col min="14076" max="14076" width="22.140625" style="62" customWidth="1"/>
    <col min="14077" max="14077" width="21.5703125" style="62" customWidth="1"/>
    <col min="14078" max="14078" width="10.5703125" style="62" customWidth="1"/>
    <col min="14079" max="14079" width="21.85546875" style="62" customWidth="1"/>
    <col min="14080" max="14080" width="30.85546875" style="62" customWidth="1"/>
    <col min="14081" max="14081" width="12.5703125" style="62" customWidth="1"/>
    <col min="14082" max="14082" width="54.140625" style="62" customWidth="1"/>
    <col min="14083" max="14083" width="28.42578125" style="62" customWidth="1"/>
    <col min="14084" max="14084" width="31.140625" style="62" customWidth="1"/>
    <col min="14085" max="14328" width="9.140625" style="62"/>
    <col min="14329" max="14330" width="0" style="62" hidden="1" customWidth="1"/>
    <col min="14331" max="14331" width="28.28515625" style="62" customWidth="1"/>
    <col min="14332" max="14332" width="22.140625" style="62" customWidth="1"/>
    <col min="14333" max="14333" width="21.5703125" style="62" customWidth="1"/>
    <col min="14334" max="14334" width="10.5703125" style="62" customWidth="1"/>
    <col min="14335" max="14335" width="21.85546875" style="62" customWidth="1"/>
    <col min="14336" max="14336" width="30.85546875" style="62" customWidth="1"/>
    <col min="14337" max="14337" width="12.5703125" style="62" customWidth="1"/>
    <col min="14338" max="14338" width="54.140625" style="62" customWidth="1"/>
    <col min="14339" max="14339" width="28.42578125" style="62" customWidth="1"/>
    <col min="14340" max="14340" width="31.140625" style="62" customWidth="1"/>
    <col min="14341" max="14584" width="9.140625" style="62"/>
    <col min="14585" max="14586" width="0" style="62" hidden="1" customWidth="1"/>
    <col min="14587" max="14587" width="28.28515625" style="62" customWidth="1"/>
    <col min="14588" max="14588" width="22.140625" style="62" customWidth="1"/>
    <col min="14589" max="14589" width="21.5703125" style="62" customWidth="1"/>
    <col min="14590" max="14590" width="10.5703125" style="62" customWidth="1"/>
    <col min="14591" max="14591" width="21.85546875" style="62" customWidth="1"/>
    <col min="14592" max="14592" width="30.85546875" style="62" customWidth="1"/>
    <col min="14593" max="14593" width="12.5703125" style="62" customWidth="1"/>
    <col min="14594" max="14594" width="54.140625" style="62" customWidth="1"/>
    <col min="14595" max="14595" width="28.42578125" style="62" customWidth="1"/>
    <col min="14596" max="14596" width="31.140625" style="62" customWidth="1"/>
    <col min="14597" max="14840" width="9.140625" style="62"/>
    <col min="14841" max="14842" width="0" style="62" hidden="1" customWidth="1"/>
    <col min="14843" max="14843" width="28.28515625" style="62" customWidth="1"/>
    <col min="14844" max="14844" width="22.140625" style="62" customWidth="1"/>
    <col min="14845" max="14845" width="21.5703125" style="62" customWidth="1"/>
    <col min="14846" max="14846" width="10.5703125" style="62" customWidth="1"/>
    <col min="14847" max="14847" width="21.85546875" style="62" customWidth="1"/>
    <col min="14848" max="14848" width="30.85546875" style="62" customWidth="1"/>
    <col min="14849" max="14849" width="12.5703125" style="62" customWidth="1"/>
    <col min="14850" max="14850" width="54.140625" style="62" customWidth="1"/>
    <col min="14851" max="14851" width="28.42578125" style="62" customWidth="1"/>
    <col min="14852" max="14852" width="31.140625" style="62" customWidth="1"/>
    <col min="14853" max="15096" width="9.140625" style="62"/>
    <col min="15097" max="15098" width="0" style="62" hidden="1" customWidth="1"/>
    <col min="15099" max="15099" width="28.28515625" style="62" customWidth="1"/>
    <col min="15100" max="15100" width="22.140625" style="62" customWidth="1"/>
    <col min="15101" max="15101" width="21.5703125" style="62" customWidth="1"/>
    <col min="15102" max="15102" width="10.5703125" style="62" customWidth="1"/>
    <col min="15103" max="15103" width="21.85546875" style="62" customWidth="1"/>
    <col min="15104" max="15104" width="30.85546875" style="62" customWidth="1"/>
    <col min="15105" max="15105" width="12.5703125" style="62" customWidth="1"/>
    <col min="15106" max="15106" width="54.140625" style="62" customWidth="1"/>
    <col min="15107" max="15107" width="28.42578125" style="62" customWidth="1"/>
    <col min="15108" max="15108" width="31.140625" style="62" customWidth="1"/>
    <col min="15109" max="15352" width="9.140625" style="62"/>
    <col min="15353" max="15354" width="0" style="62" hidden="1" customWidth="1"/>
    <col min="15355" max="15355" width="28.28515625" style="62" customWidth="1"/>
    <col min="15356" max="15356" width="22.140625" style="62" customWidth="1"/>
    <col min="15357" max="15357" width="21.5703125" style="62" customWidth="1"/>
    <col min="15358" max="15358" width="10.5703125" style="62" customWidth="1"/>
    <col min="15359" max="15359" width="21.85546875" style="62" customWidth="1"/>
    <col min="15360" max="15360" width="30.85546875" style="62" customWidth="1"/>
    <col min="15361" max="15361" width="12.5703125" style="62" customWidth="1"/>
    <col min="15362" max="15362" width="54.140625" style="62" customWidth="1"/>
    <col min="15363" max="15363" width="28.42578125" style="62" customWidth="1"/>
    <col min="15364" max="15364" width="31.140625" style="62" customWidth="1"/>
    <col min="15365" max="15608" width="9.140625" style="62"/>
    <col min="15609" max="15610" width="0" style="62" hidden="1" customWidth="1"/>
    <col min="15611" max="15611" width="28.28515625" style="62" customWidth="1"/>
    <col min="15612" max="15612" width="22.140625" style="62" customWidth="1"/>
    <col min="15613" max="15613" width="21.5703125" style="62" customWidth="1"/>
    <col min="15614" max="15614" width="10.5703125" style="62" customWidth="1"/>
    <col min="15615" max="15615" width="21.85546875" style="62" customWidth="1"/>
    <col min="15616" max="15616" width="30.85546875" style="62" customWidth="1"/>
    <col min="15617" max="15617" width="12.5703125" style="62" customWidth="1"/>
    <col min="15618" max="15618" width="54.140625" style="62" customWidth="1"/>
    <col min="15619" max="15619" width="28.42578125" style="62" customWidth="1"/>
    <col min="15620" max="15620" width="31.140625" style="62" customWidth="1"/>
    <col min="15621" max="15864" width="9.140625" style="62"/>
    <col min="15865" max="15866" width="0" style="62" hidden="1" customWidth="1"/>
    <col min="15867" max="15867" width="28.28515625" style="62" customWidth="1"/>
    <col min="15868" max="15868" width="22.140625" style="62" customWidth="1"/>
    <col min="15869" max="15869" width="21.5703125" style="62" customWidth="1"/>
    <col min="15870" max="15870" width="10.5703125" style="62" customWidth="1"/>
    <col min="15871" max="15871" width="21.85546875" style="62" customWidth="1"/>
    <col min="15872" max="15872" width="30.85546875" style="62" customWidth="1"/>
    <col min="15873" max="15873" width="12.5703125" style="62" customWidth="1"/>
    <col min="15874" max="15874" width="54.140625" style="62" customWidth="1"/>
    <col min="15875" max="15875" width="28.42578125" style="62" customWidth="1"/>
    <col min="15876" max="15876" width="31.140625" style="62" customWidth="1"/>
    <col min="15877" max="16120" width="9.140625" style="62"/>
    <col min="16121" max="16122" width="0" style="62" hidden="1" customWidth="1"/>
    <col min="16123" max="16123" width="28.28515625" style="62" customWidth="1"/>
    <col min="16124" max="16124" width="22.140625" style="62" customWidth="1"/>
    <col min="16125" max="16125" width="21.5703125" style="62" customWidth="1"/>
    <col min="16126" max="16126" width="10.5703125" style="62" customWidth="1"/>
    <col min="16127" max="16127" width="21.85546875" style="62" customWidth="1"/>
    <col min="16128" max="16128" width="30.85546875" style="62" customWidth="1"/>
    <col min="16129" max="16129" width="12.5703125" style="62" customWidth="1"/>
    <col min="16130" max="16130" width="54.140625" style="62" customWidth="1"/>
    <col min="16131" max="16131" width="28.42578125" style="62" customWidth="1"/>
    <col min="16132" max="16132" width="31.140625" style="62" customWidth="1"/>
    <col min="16133" max="16384" width="9.140625" style="62"/>
  </cols>
  <sheetData>
    <row r="1" spans="1:12" ht="93.75" customHeight="1" x14ac:dyDescent="0.2">
      <c r="A1" s="96"/>
      <c r="B1" s="97" t="s">
        <v>0</v>
      </c>
      <c r="C1" s="98" t="s">
        <v>1</v>
      </c>
      <c r="D1" s="98" t="s">
        <v>2</v>
      </c>
      <c r="E1" s="99" t="s">
        <v>182</v>
      </c>
      <c r="F1" s="99" t="s">
        <v>187</v>
      </c>
      <c r="G1" s="99" t="s">
        <v>338</v>
      </c>
      <c r="H1" s="97" t="s">
        <v>4</v>
      </c>
      <c r="I1" s="97" t="s">
        <v>5</v>
      </c>
      <c r="J1" s="97" t="s">
        <v>6</v>
      </c>
      <c r="K1" s="97" t="s">
        <v>7</v>
      </c>
    </row>
    <row r="2" spans="1:12" ht="24" customHeight="1" x14ac:dyDescent="0.2">
      <c r="A2" s="100"/>
      <c r="B2" s="277" t="s">
        <v>272</v>
      </c>
      <c r="C2" s="277"/>
      <c r="D2" s="277"/>
      <c r="E2" s="277"/>
      <c r="F2" s="277"/>
      <c r="G2" s="277"/>
      <c r="H2" s="277"/>
      <c r="I2" s="277"/>
      <c r="J2" s="277"/>
      <c r="K2" s="277"/>
    </row>
    <row r="3" spans="1:12" ht="103.5" customHeight="1" x14ac:dyDescent="0.2">
      <c r="A3" s="197">
        <v>1</v>
      </c>
      <c r="B3" s="198" t="s">
        <v>678</v>
      </c>
      <c r="C3" s="199"/>
      <c r="D3" s="197" t="s">
        <v>679</v>
      </c>
      <c r="E3" s="197">
        <v>90</v>
      </c>
      <c r="F3" s="244">
        <v>23.65</v>
      </c>
      <c r="G3" s="204">
        <f>F3*E3</f>
        <v>2128.5</v>
      </c>
      <c r="H3" s="200" t="s">
        <v>254</v>
      </c>
      <c r="I3" s="201" t="s">
        <v>8</v>
      </c>
      <c r="J3" s="202" t="s">
        <v>288</v>
      </c>
      <c r="K3" s="203" t="s">
        <v>135</v>
      </c>
    </row>
    <row r="4" spans="1:12" ht="104.25" customHeight="1" x14ac:dyDescent="0.2">
      <c r="A4" s="63">
        <v>2</v>
      </c>
      <c r="B4" s="205" t="s">
        <v>267</v>
      </c>
      <c r="C4" s="206"/>
      <c r="D4" s="207" t="s">
        <v>12</v>
      </c>
      <c r="E4" s="207">
        <v>64</v>
      </c>
      <c r="F4" s="245">
        <v>28.05</v>
      </c>
      <c r="G4" s="204">
        <f>F4*E4</f>
        <v>1795.2</v>
      </c>
      <c r="H4" s="69" t="s">
        <v>254</v>
      </c>
      <c r="I4" s="101" t="s">
        <v>8</v>
      </c>
      <c r="J4" s="77" t="s">
        <v>288</v>
      </c>
      <c r="K4" s="102" t="s">
        <v>135</v>
      </c>
    </row>
    <row r="5" spans="1:12" ht="104.25" customHeight="1" x14ac:dyDescent="0.2">
      <c r="A5" s="63">
        <f>A4+1</f>
        <v>3</v>
      </c>
      <c r="B5" s="205" t="s">
        <v>267</v>
      </c>
      <c r="C5" s="206"/>
      <c r="D5" s="207" t="s">
        <v>11</v>
      </c>
      <c r="E5" s="207">
        <v>35</v>
      </c>
      <c r="F5" s="245">
        <v>36.85</v>
      </c>
      <c r="G5" s="204">
        <f t="shared" ref="G5:G16" si="0">F5*E5</f>
        <v>1289.75</v>
      </c>
      <c r="H5" s="69" t="s">
        <v>254</v>
      </c>
      <c r="I5" s="101" t="s">
        <v>8</v>
      </c>
      <c r="J5" s="77" t="s">
        <v>288</v>
      </c>
      <c r="K5" s="102" t="s">
        <v>135</v>
      </c>
    </row>
    <row r="6" spans="1:12" ht="104.25" customHeight="1" x14ac:dyDescent="0.2">
      <c r="A6" s="63">
        <v>4</v>
      </c>
      <c r="B6" s="208" t="s">
        <v>649</v>
      </c>
      <c r="C6" s="209"/>
      <c r="D6" s="210" t="s">
        <v>650</v>
      </c>
      <c r="E6" s="210">
        <v>35</v>
      </c>
      <c r="F6" s="245">
        <v>39.049999999999997</v>
      </c>
      <c r="G6" s="211">
        <f t="shared" si="0"/>
        <v>1366.75</v>
      </c>
      <c r="H6" s="64" t="s">
        <v>254</v>
      </c>
      <c r="I6" s="65" t="s">
        <v>395</v>
      </c>
      <c r="J6" s="164" t="s">
        <v>288</v>
      </c>
      <c r="K6" s="66" t="s">
        <v>651</v>
      </c>
    </row>
    <row r="7" spans="1:12" ht="103.5" customHeight="1" x14ac:dyDescent="0.25">
      <c r="A7" s="63">
        <v>5</v>
      </c>
      <c r="B7" s="205" t="s">
        <v>356</v>
      </c>
      <c r="C7" s="206"/>
      <c r="D7" s="207" t="s">
        <v>11</v>
      </c>
      <c r="E7" s="207">
        <v>9</v>
      </c>
      <c r="F7" s="245">
        <v>58.85</v>
      </c>
      <c r="G7" s="204">
        <f t="shared" si="0"/>
        <v>529.65</v>
      </c>
      <c r="H7" s="69" t="s">
        <v>254</v>
      </c>
      <c r="I7" s="101" t="s">
        <v>8</v>
      </c>
      <c r="J7" s="77" t="s">
        <v>288</v>
      </c>
      <c r="K7" s="102" t="s">
        <v>135</v>
      </c>
      <c r="L7"/>
    </row>
    <row r="8" spans="1:12" ht="104.25" customHeight="1" x14ac:dyDescent="0.2">
      <c r="A8" s="63">
        <v>6</v>
      </c>
      <c r="B8" s="205" t="s">
        <v>265</v>
      </c>
      <c r="C8" s="206"/>
      <c r="D8" s="207" t="s">
        <v>9</v>
      </c>
      <c r="E8" s="207">
        <v>30</v>
      </c>
      <c r="F8" s="245">
        <v>64.349999999999994</v>
      </c>
      <c r="G8" s="204">
        <f t="shared" si="0"/>
        <v>1930.4999999999998</v>
      </c>
      <c r="H8" s="69" t="s">
        <v>279</v>
      </c>
      <c r="I8" s="101" t="s">
        <v>8</v>
      </c>
      <c r="J8" s="77" t="s">
        <v>288</v>
      </c>
      <c r="K8" s="102" t="s">
        <v>135</v>
      </c>
    </row>
    <row r="9" spans="1:12" ht="104.25" customHeight="1" x14ac:dyDescent="0.2">
      <c r="A9" s="63">
        <v>7</v>
      </c>
      <c r="B9" s="205" t="s">
        <v>266</v>
      </c>
      <c r="C9" s="206"/>
      <c r="D9" s="207" t="s">
        <v>10</v>
      </c>
      <c r="E9" s="207">
        <v>30</v>
      </c>
      <c r="F9" s="245">
        <v>48.95</v>
      </c>
      <c r="G9" s="204">
        <f t="shared" si="0"/>
        <v>1468.5</v>
      </c>
      <c r="H9" s="69" t="s">
        <v>278</v>
      </c>
      <c r="I9" s="101" t="s">
        <v>8</v>
      </c>
      <c r="J9" s="77" t="s">
        <v>288</v>
      </c>
      <c r="K9" s="102" t="s">
        <v>135</v>
      </c>
    </row>
    <row r="10" spans="1:12" ht="104.25" customHeight="1" x14ac:dyDescent="0.2">
      <c r="A10" s="63">
        <v>8</v>
      </c>
      <c r="B10" s="205" t="s">
        <v>377</v>
      </c>
      <c r="C10" s="206"/>
      <c r="D10" s="207" t="s">
        <v>9</v>
      </c>
      <c r="E10" s="207">
        <v>30</v>
      </c>
      <c r="F10" s="245">
        <v>55.55</v>
      </c>
      <c r="G10" s="204">
        <f t="shared" si="0"/>
        <v>1666.5</v>
      </c>
      <c r="H10" s="69" t="s">
        <v>401</v>
      </c>
      <c r="I10" s="101" t="s">
        <v>8</v>
      </c>
      <c r="J10" s="77" t="s">
        <v>288</v>
      </c>
      <c r="K10" s="102" t="s">
        <v>135</v>
      </c>
    </row>
    <row r="11" spans="1:12" ht="104.25" customHeight="1" x14ac:dyDescent="0.2">
      <c r="A11" s="63">
        <f t="shared" ref="A11" si="1">A10+1</f>
        <v>9</v>
      </c>
      <c r="B11" s="205" t="s">
        <v>376</v>
      </c>
      <c r="C11" s="206"/>
      <c r="D11" s="207" t="s">
        <v>9</v>
      </c>
      <c r="E11" s="207">
        <v>30</v>
      </c>
      <c r="F11" s="245">
        <v>54.45</v>
      </c>
      <c r="G11" s="204">
        <f t="shared" si="0"/>
        <v>1633.5</v>
      </c>
      <c r="H11" s="69" t="s">
        <v>402</v>
      </c>
      <c r="I11" s="101" t="s">
        <v>8</v>
      </c>
      <c r="J11" s="77" t="s">
        <v>288</v>
      </c>
      <c r="K11" s="102" t="s">
        <v>135</v>
      </c>
    </row>
    <row r="12" spans="1:12" ht="104.25" customHeight="1" x14ac:dyDescent="0.2">
      <c r="A12" s="63">
        <v>10</v>
      </c>
      <c r="B12" s="205" t="s">
        <v>268</v>
      </c>
      <c r="C12" s="206"/>
      <c r="D12" s="207" t="s">
        <v>14</v>
      </c>
      <c r="E12" s="207">
        <v>30</v>
      </c>
      <c r="F12" s="245">
        <v>65.45</v>
      </c>
      <c r="G12" s="204">
        <f t="shared" si="0"/>
        <v>1963.5</v>
      </c>
      <c r="H12" s="69" t="s">
        <v>280</v>
      </c>
      <c r="I12" s="101" t="s">
        <v>8</v>
      </c>
      <c r="J12" s="77" t="s">
        <v>288</v>
      </c>
      <c r="K12" s="102" t="s">
        <v>135</v>
      </c>
    </row>
    <row r="13" spans="1:12" ht="104.25" customHeight="1" x14ac:dyDescent="0.2">
      <c r="A13" s="63">
        <v>11</v>
      </c>
      <c r="B13" s="205" t="s">
        <v>357</v>
      </c>
      <c r="C13" s="206"/>
      <c r="D13" s="207" t="s">
        <v>9</v>
      </c>
      <c r="E13" s="207">
        <v>8</v>
      </c>
      <c r="F13" s="245">
        <v>82.5</v>
      </c>
      <c r="G13" s="204">
        <f t="shared" si="0"/>
        <v>660</v>
      </c>
      <c r="H13" s="69" t="s">
        <v>280</v>
      </c>
      <c r="I13" s="101" t="s">
        <v>8</v>
      </c>
      <c r="J13" s="77" t="s">
        <v>288</v>
      </c>
      <c r="K13" s="102" t="s">
        <v>135</v>
      </c>
    </row>
    <row r="14" spans="1:12" ht="104.25" customHeight="1" x14ac:dyDescent="0.2">
      <c r="A14" s="63">
        <v>12</v>
      </c>
      <c r="B14" s="205" t="s">
        <v>269</v>
      </c>
      <c r="C14" s="206"/>
      <c r="D14" s="207" t="s">
        <v>242</v>
      </c>
      <c r="E14" s="207">
        <v>30</v>
      </c>
      <c r="F14" s="245">
        <v>64.349999999999994</v>
      </c>
      <c r="G14" s="204">
        <f t="shared" si="0"/>
        <v>1930.4999999999998</v>
      </c>
      <c r="H14" s="69" t="s">
        <v>281</v>
      </c>
      <c r="I14" s="101" t="s">
        <v>8</v>
      </c>
      <c r="J14" s="77" t="s">
        <v>288</v>
      </c>
      <c r="K14" s="102" t="s">
        <v>135</v>
      </c>
    </row>
    <row r="15" spans="1:12" ht="104.25" customHeight="1" x14ac:dyDescent="0.2">
      <c r="A15" s="63">
        <v>13</v>
      </c>
      <c r="B15" s="205" t="s">
        <v>358</v>
      </c>
      <c r="C15" s="206"/>
      <c r="D15" s="207" t="s">
        <v>242</v>
      </c>
      <c r="E15" s="207">
        <v>8</v>
      </c>
      <c r="F15" s="245">
        <v>82.5</v>
      </c>
      <c r="G15" s="204">
        <f t="shared" si="0"/>
        <v>660</v>
      </c>
      <c r="H15" s="69" t="s">
        <v>281</v>
      </c>
      <c r="I15" s="101" t="s">
        <v>8</v>
      </c>
      <c r="J15" s="77" t="s">
        <v>288</v>
      </c>
      <c r="K15" s="102" t="s">
        <v>135</v>
      </c>
    </row>
    <row r="16" spans="1:12" ht="91.5" customHeight="1" x14ac:dyDescent="0.2">
      <c r="A16" s="63">
        <v>14</v>
      </c>
      <c r="B16" s="205" t="s">
        <v>394</v>
      </c>
      <c r="C16" s="206"/>
      <c r="D16" s="207" t="s">
        <v>9</v>
      </c>
      <c r="E16" s="207">
        <v>30</v>
      </c>
      <c r="F16" s="245">
        <v>65.45</v>
      </c>
      <c r="G16" s="204">
        <f t="shared" si="0"/>
        <v>1963.5</v>
      </c>
      <c r="H16" s="133" t="s">
        <v>396</v>
      </c>
      <c r="I16" s="101" t="s">
        <v>395</v>
      </c>
      <c r="J16" s="77" t="s">
        <v>397</v>
      </c>
      <c r="K16" s="102" t="s">
        <v>135</v>
      </c>
    </row>
    <row r="17" spans="1:11" ht="104.25" customHeight="1" x14ac:dyDescent="0.2">
      <c r="A17" s="134"/>
      <c r="B17" s="280" t="s">
        <v>652</v>
      </c>
      <c r="C17" s="281"/>
      <c r="D17" s="281"/>
      <c r="E17" s="281"/>
      <c r="F17" s="281"/>
      <c r="G17" s="281"/>
      <c r="H17" s="281"/>
      <c r="I17" s="281"/>
      <c r="J17" s="281"/>
      <c r="K17" s="281"/>
    </row>
    <row r="18" spans="1:11" ht="90" customHeight="1" x14ac:dyDescent="0.2">
      <c r="A18" s="165">
        <f>A16+1</f>
        <v>15</v>
      </c>
      <c r="B18" s="135" t="s">
        <v>653</v>
      </c>
      <c r="C18" s="68"/>
      <c r="D18" s="85" t="s">
        <v>11</v>
      </c>
      <c r="E18" s="85">
        <v>50</v>
      </c>
      <c r="F18" s="86">
        <v>17.5</v>
      </c>
      <c r="G18" s="86">
        <v>953.75</v>
      </c>
      <c r="H18" s="133" t="s">
        <v>654</v>
      </c>
      <c r="I18" s="101" t="s">
        <v>655</v>
      </c>
      <c r="J18" s="77" t="s">
        <v>656</v>
      </c>
      <c r="K18" s="102"/>
    </row>
    <row r="19" spans="1:11" ht="121.5" customHeight="1" x14ac:dyDescent="0.2">
      <c r="A19" s="165">
        <f>A18+1</f>
        <v>16</v>
      </c>
      <c r="B19" s="135" t="s">
        <v>657</v>
      </c>
      <c r="C19" s="68"/>
      <c r="D19" s="85" t="s">
        <v>658</v>
      </c>
      <c r="E19" s="85">
        <v>40</v>
      </c>
      <c r="F19" s="86">
        <v>28</v>
      </c>
      <c r="G19" s="86">
        <v>1220.8</v>
      </c>
      <c r="H19" s="133" t="s">
        <v>659</v>
      </c>
      <c r="I19" s="101" t="s">
        <v>655</v>
      </c>
      <c r="J19" s="77" t="s">
        <v>660</v>
      </c>
      <c r="K19" s="102"/>
    </row>
    <row r="20" spans="1:11" ht="104.25" customHeight="1" x14ac:dyDescent="0.2">
      <c r="A20" s="134"/>
      <c r="B20" s="280" t="s">
        <v>405</v>
      </c>
      <c r="C20" s="282"/>
      <c r="D20" s="282"/>
      <c r="E20" s="282"/>
      <c r="F20" s="282"/>
      <c r="G20" s="282"/>
      <c r="H20" s="282"/>
      <c r="I20" s="282"/>
      <c r="J20" s="282"/>
      <c r="K20" s="282"/>
    </row>
    <row r="21" spans="1:11" ht="78.75" customHeight="1" x14ac:dyDescent="0.2">
      <c r="A21" s="180">
        <v>16</v>
      </c>
      <c r="B21" s="220" t="s">
        <v>643</v>
      </c>
      <c r="C21" s="221"/>
      <c r="D21" s="222" t="s">
        <v>198</v>
      </c>
      <c r="E21" s="222">
        <v>80</v>
      </c>
      <c r="F21" s="223">
        <v>58.86</v>
      </c>
      <c r="G21" s="223">
        <f>F21*E21</f>
        <v>4708.8</v>
      </c>
      <c r="H21" s="224" t="s">
        <v>489</v>
      </c>
      <c r="I21" s="225" t="s">
        <v>8</v>
      </c>
      <c r="J21" s="226" t="s">
        <v>490</v>
      </c>
      <c r="K21" s="227" t="s">
        <v>135</v>
      </c>
    </row>
    <row r="22" spans="1:11" ht="104.25" customHeight="1" x14ac:dyDescent="0.2">
      <c r="A22" s="71"/>
      <c r="B22" s="278" t="s">
        <v>273</v>
      </c>
      <c r="C22" s="278"/>
      <c r="D22" s="278"/>
      <c r="E22" s="278"/>
      <c r="F22" s="278"/>
      <c r="G22" s="278"/>
      <c r="H22" s="278"/>
      <c r="I22" s="278"/>
      <c r="J22" s="278"/>
      <c r="K22" s="278"/>
    </row>
    <row r="23" spans="1:11" ht="104.25" customHeight="1" x14ac:dyDescent="0.2">
      <c r="A23" s="67">
        <v>18</v>
      </c>
      <c r="B23" s="183" t="s">
        <v>270</v>
      </c>
      <c r="C23" s="184"/>
      <c r="D23" s="185" t="s">
        <v>404</v>
      </c>
      <c r="E23" s="185">
        <v>30</v>
      </c>
      <c r="F23" s="245">
        <v>76.45</v>
      </c>
      <c r="G23" s="186">
        <f>F23*E23</f>
        <v>2293.5</v>
      </c>
      <c r="H23" s="187" t="s">
        <v>282</v>
      </c>
      <c r="I23" s="188" t="s">
        <v>8</v>
      </c>
      <c r="J23" s="189" t="s">
        <v>288</v>
      </c>
      <c r="K23" s="190" t="s">
        <v>135</v>
      </c>
    </row>
    <row r="24" spans="1:11" ht="91.5" customHeight="1" x14ac:dyDescent="0.2">
      <c r="A24" s="67">
        <v>19</v>
      </c>
      <c r="B24" s="183" t="s">
        <v>270</v>
      </c>
      <c r="C24" s="184"/>
      <c r="D24" s="185" t="s">
        <v>404</v>
      </c>
      <c r="E24" s="185">
        <v>8</v>
      </c>
      <c r="F24" s="245">
        <v>86.35</v>
      </c>
      <c r="G24" s="186">
        <f>F24*E24</f>
        <v>690.8</v>
      </c>
      <c r="H24" s="187" t="s">
        <v>282</v>
      </c>
      <c r="I24" s="188" t="s">
        <v>8</v>
      </c>
      <c r="J24" s="189" t="s">
        <v>288</v>
      </c>
      <c r="K24" s="190" t="s">
        <v>135</v>
      </c>
    </row>
    <row r="25" spans="1:11" ht="104.25" customHeight="1" x14ac:dyDescent="0.2">
      <c r="A25" s="71"/>
      <c r="B25" s="279" t="s">
        <v>274</v>
      </c>
      <c r="C25" s="279"/>
      <c r="D25" s="279"/>
      <c r="E25" s="279"/>
      <c r="F25" s="279"/>
      <c r="G25" s="279"/>
      <c r="H25" s="279"/>
      <c r="I25" s="279"/>
      <c r="J25" s="279"/>
      <c r="K25" s="279"/>
    </row>
    <row r="26" spans="1:11" ht="104.25" customHeight="1" x14ac:dyDescent="0.25">
      <c r="A26" s="67">
        <v>20</v>
      </c>
      <c r="B26" s="191" t="s">
        <v>671</v>
      </c>
      <c r="C26" s="192"/>
      <c r="D26" s="185" t="s">
        <v>672</v>
      </c>
      <c r="E26" s="185">
        <v>35</v>
      </c>
      <c r="F26" s="245">
        <v>55.55</v>
      </c>
      <c r="G26" s="186">
        <f>F26*E26</f>
        <v>1944.25</v>
      </c>
      <c r="H26" s="193" t="s">
        <v>673</v>
      </c>
      <c r="I26" s="194" t="s">
        <v>395</v>
      </c>
      <c r="J26" s="195" t="s">
        <v>255</v>
      </c>
      <c r="K26" s="196" t="s">
        <v>651</v>
      </c>
    </row>
    <row r="27" spans="1:11" ht="104.25" customHeight="1" x14ac:dyDescent="0.2">
      <c r="A27" s="67">
        <v>21</v>
      </c>
      <c r="B27" s="183" t="s">
        <v>271</v>
      </c>
      <c r="C27" s="184"/>
      <c r="D27" s="185" t="s">
        <v>152</v>
      </c>
      <c r="E27" s="185">
        <v>35</v>
      </c>
      <c r="F27" s="245">
        <v>69.849999999999994</v>
      </c>
      <c r="G27" s="186">
        <f>F27*E27</f>
        <v>2444.75</v>
      </c>
      <c r="H27" s="187" t="s">
        <v>286</v>
      </c>
      <c r="I27" s="188" t="s">
        <v>8</v>
      </c>
      <c r="J27" s="189" t="s">
        <v>255</v>
      </c>
      <c r="K27" s="190" t="s">
        <v>135</v>
      </c>
    </row>
    <row r="28" spans="1:11" ht="90" x14ac:dyDescent="0.2">
      <c r="A28" s="67">
        <v>22</v>
      </c>
      <c r="B28" s="84" t="s">
        <v>696</v>
      </c>
      <c r="C28" s="70"/>
      <c r="D28" s="87" t="s">
        <v>695</v>
      </c>
      <c r="E28" s="87">
        <v>10</v>
      </c>
      <c r="F28" s="246">
        <v>88</v>
      </c>
      <c r="G28" s="86">
        <f>F28*E28</f>
        <v>880</v>
      </c>
      <c r="H28" s="72" t="s">
        <v>15</v>
      </c>
      <c r="I28" s="73" t="s">
        <v>133</v>
      </c>
      <c r="J28" s="78" t="s">
        <v>186</v>
      </c>
      <c r="K28" s="66" t="s">
        <v>135</v>
      </c>
    </row>
    <row r="29" spans="1:11" ht="15.75" x14ac:dyDescent="0.2">
      <c r="A29" s="71"/>
      <c r="B29" s="274" t="s">
        <v>661</v>
      </c>
      <c r="C29" s="275"/>
      <c r="D29" s="275"/>
      <c r="E29" s="275"/>
      <c r="F29" s="275"/>
      <c r="G29" s="275"/>
      <c r="H29" s="275"/>
      <c r="I29" s="275"/>
      <c r="J29" s="275"/>
      <c r="K29" s="276"/>
    </row>
    <row r="30" spans="1:11" ht="90" x14ac:dyDescent="0.2">
      <c r="A30" s="67">
        <v>23</v>
      </c>
      <c r="B30" s="166" t="s">
        <v>662</v>
      </c>
      <c r="C30" s="167"/>
      <c r="D30" s="168" t="s">
        <v>9</v>
      </c>
      <c r="E30" s="168">
        <v>48</v>
      </c>
      <c r="F30" s="169">
        <v>85</v>
      </c>
      <c r="G30" s="170">
        <f t="shared" ref="G30" si="2">F30*E30</f>
        <v>4080</v>
      </c>
      <c r="H30" s="171" t="s">
        <v>663</v>
      </c>
      <c r="I30" s="172" t="s">
        <v>8</v>
      </c>
      <c r="J30" s="173" t="s">
        <v>664</v>
      </c>
      <c r="K30" s="66" t="s">
        <v>135</v>
      </c>
    </row>
    <row r="39" ht="81" customHeight="1" x14ac:dyDescent="0.25"/>
    <row r="40" ht="81" customHeight="1" x14ac:dyDescent="0.25"/>
    <row r="41" ht="81" customHeight="1" x14ac:dyDescent="0.25"/>
    <row r="42" ht="81" customHeight="1" x14ac:dyDescent="0.25"/>
    <row r="43" ht="81" customHeight="1" x14ac:dyDescent="0.25"/>
    <row r="44" ht="81" customHeight="1" x14ac:dyDescent="0.25"/>
    <row r="45" ht="81" customHeight="1" x14ac:dyDescent="0.25"/>
    <row r="46" ht="81" customHeight="1" x14ac:dyDescent="0.25"/>
    <row r="47" ht="81" customHeight="1" x14ac:dyDescent="0.25"/>
    <row r="48" ht="81" customHeight="1" x14ac:dyDescent="0.25"/>
    <row r="49" ht="18" x14ac:dyDescent="0.25"/>
    <row r="50" ht="18" x14ac:dyDescent="0.25"/>
    <row r="51" ht="18" x14ac:dyDescent="0.25"/>
    <row r="52" ht="18" x14ac:dyDescent="0.25"/>
    <row r="55" ht="18" x14ac:dyDescent="0.25"/>
  </sheetData>
  <mergeCells count="6">
    <mergeCell ref="B29:K29"/>
    <mergeCell ref="B2:K2"/>
    <mergeCell ref="B22:K22"/>
    <mergeCell ref="B25:K25"/>
    <mergeCell ref="B17:K17"/>
    <mergeCell ref="B20:K20"/>
  </mergeCells>
  <phoneticPr fontId="53" type="noConversion"/>
  <pageMargins left="0.70866141732283472" right="0.70866141732283472" top="0.74803149606299213" bottom="0.74803149606299213" header="0.31496062992125984" footer="0.31496062992125984"/>
  <pageSetup paperSize="9" scale="38" fitToHeight="3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K8"/>
  <sheetViews>
    <sheetView zoomScale="70" zoomScaleNormal="70" workbookViewId="0">
      <selection activeCell="S8" sqref="S8"/>
    </sheetView>
  </sheetViews>
  <sheetFormatPr defaultRowHeight="104.25" customHeight="1" x14ac:dyDescent="0.25"/>
  <cols>
    <col min="1" max="1" width="8.42578125" customWidth="1"/>
    <col min="2" max="2" width="29.140625" customWidth="1"/>
    <col min="3" max="3" width="18.5703125" customWidth="1"/>
    <col min="4" max="4" width="10.5703125" customWidth="1"/>
    <col min="5" max="5" width="13.7109375" customWidth="1"/>
    <col min="6" max="6" width="12.42578125" customWidth="1"/>
    <col min="7" max="7" width="14.5703125" customWidth="1"/>
    <col min="8" max="8" width="30.140625" customWidth="1"/>
    <col min="9" max="9" width="15.42578125" customWidth="1"/>
    <col min="10" max="10" width="39.42578125" customWidth="1"/>
    <col min="11" max="11" width="17.28515625" customWidth="1"/>
  </cols>
  <sheetData>
    <row r="1" spans="1:11" ht="104.25" customHeight="1" x14ac:dyDescent="0.25">
      <c r="A1" s="96"/>
      <c r="B1" s="97" t="s">
        <v>0</v>
      </c>
      <c r="C1" s="98" t="s">
        <v>1</v>
      </c>
      <c r="D1" s="98" t="s">
        <v>2</v>
      </c>
      <c r="E1" s="99" t="s">
        <v>182</v>
      </c>
      <c r="F1" s="99" t="s">
        <v>187</v>
      </c>
      <c r="G1" s="99" t="s">
        <v>338</v>
      </c>
      <c r="H1" s="97" t="s">
        <v>4</v>
      </c>
      <c r="I1" s="97" t="s">
        <v>5</v>
      </c>
      <c r="J1" s="97" t="s">
        <v>6</v>
      </c>
      <c r="K1" s="97" t="s">
        <v>7</v>
      </c>
    </row>
    <row r="2" spans="1:11" ht="24" customHeight="1" x14ac:dyDescent="0.25">
      <c r="A2" s="100"/>
      <c r="B2" s="279" t="s">
        <v>275</v>
      </c>
      <c r="C2" s="279"/>
      <c r="D2" s="279"/>
      <c r="E2" s="279"/>
      <c r="F2" s="279"/>
      <c r="G2" s="279"/>
      <c r="H2" s="279"/>
      <c r="I2" s="279"/>
      <c r="J2" s="279"/>
      <c r="K2" s="279"/>
    </row>
    <row r="3" spans="1:11" ht="104.25" customHeight="1" x14ac:dyDescent="0.25">
      <c r="A3" s="63">
        <v>1</v>
      </c>
      <c r="B3" s="135" t="s">
        <v>267</v>
      </c>
      <c r="C3" s="228"/>
      <c r="D3" s="185" t="s">
        <v>243</v>
      </c>
      <c r="E3" s="185">
        <v>6</v>
      </c>
      <c r="F3" s="247">
        <v>55</v>
      </c>
      <c r="G3" s="86">
        <f>F3*E3</f>
        <v>330</v>
      </c>
      <c r="H3" s="69" t="s">
        <v>254</v>
      </c>
      <c r="I3" s="101" t="s">
        <v>8</v>
      </c>
      <c r="J3" s="77" t="s">
        <v>277</v>
      </c>
      <c r="K3" s="102" t="s">
        <v>135</v>
      </c>
    </row>
    <row r="4" spans="1:11" ht="104.25" customHeight="1" x14ac:dyDescent="0.25">
      <c r="A4" s="63">
        <v>2</v>
      </c>
      <c r="B4" s="135" t="s">
        <v>265</v>
      </c>
      <c r="C4" s="228"/>
      <c r="D4" s="185" t="s">
        <v>360</v>
      </c>
      <c r="E4" s="185">
        <v>7</v>
      </c>
      <c r="F4" s="247">
        <v>104.5</v>
      </c>
      <c r="G4" s="86">
        <f>F4*E4</f>
        <v>731.5</v>
      </c>
      <c r="H4" s="69" t="s">
        <v>284</v>
      </c>
      <c r="I4" s="101" t="s">
        <v>8</v>
      </c>
      <c r="J4" s="77" t="s">
        <v>277</v>
      </c>
      <c r="K4" s="102" t="s">
        <v>135</v>
      </c>
    </row>
    <row r="5" spans="1:11" ht="104.25" customHeight="1" x14ac:dyDescent="0.25">
      <c r="A5" s="63">
        <v>3</v>
      </c>
      <c r="B5" s="135" t="s">
        <v>361</v>
      </c>
      <c r="C5" s="228"/>
      <c r="D5" s="185" t="s">
        <v>362</v>
      </c>
      <c r="E5" s="185">
        <v>7</v>
      </c>
      <c r="F5" s="247">
        <v>99</v>
      </c>
      <c r="G5" s="86">
        <f>F5*E5</f>
        <v>693</v>
      </c>
      <c r="H5" s="69" t="s">
        <v>366</v>
      </c>
      <c r="I5" s="101" t="s">
        <v>8</v>
      </c>
      <c r="J5" s="77" t="s">
        <v>277</v>
      </c>
      <c r="K5" s="102" t="s">
        <v>135</v>
      </c>
    </row>
    <row r="6" spans="1:11" ht="104.25" customHeight="1" x14ac:dyDescent="0.25">
      <c r="A6" s="63">
        <v>4</v>
      </c>
      <c r="B6" s="135" t="s">
        <v>269</v>
      </c>
      <c r="C6" s="228"/>
      <c r="D6" s="185" t="s">
        <v>103</v>
      </c>
      <c r="E6" s="185">
        <v>5</v>
      </c>
      <c r="F6" s="247">
        <v>88</v>
      </c>
      <c r="G6" s="86">
        <f>F6*E6</f>
        <v>440</v>
      </c>
      <c r="H6" s="69" t="s">
        <v>283</v>
      </c>
      <c r="I6" s="101" t="s">
        <v>8</v>
      </c>
      <c r="J6" s="77" t="s">
        <v>277</v>
      </c>
      <c r="K6" s="102" t="s">
        <v>135</v>
      </c>
    </row>
    <row r="7" spans="1:11" s="62" customFormat="1" ht="24" customHeight="1" x14ac:dyDescent="0.2">
      <c r="A7" s="71"/>
      <c r="B7" s="279" t="s">
        <v>276</v>
      </c>
      <c r="C7" s="279"/>
      <c r="D7" s="279"/>
      <c r="E7" s="279"/>
      <c r="F7" s="279"/>
      <c r="G7" s="279"/>
      <c r="H7" s="279"/>
      <c r="I7" s="279"/>
      <c r="J7" s="279"/>
      <c r="K7" s="279"/>
    </row>
    <row r="8" spans="1:11" s="62" customFormat="1" ht="104.25" customHeight="1" x14ac:dyDescent="0.2">
      <c r="A8" s="67">
        <v>5</v>
      </c>
      <c r="B8" s="183" t="s">
        <v>271</v>
      </c>
      <c r="C8" s="184"/>
      <c r="D8" s="185" t="s">
        <v>14</v>
      </c>
      <c r="E8" s="185">
        <v>7</v>
      </c>
      <c r="F8" s="245">
        <v>93.5</v>
      </c>
      <c r="G8" s="186">
        <f>F8*E8</f>
        <v>654.5</v>
      </c>
      <c r="H8" s="69" t="s">
        <v>285</v>
      </c>
      <c r="I8" s="101" t="s">
        <v>8</v>
      </c>
      <c r="J8" s="77" t="s">
        <v>277</v>
      </c>
      <c r="K8" s="102" t="s">
        <v>135</v>
      </c>
    </row>
  </sheetData>
  <mergeCells count="2">
    <mergeCell ref="B2:K2"/>
    <mergeCell ref="B7:K7"/>
  </mergeCells>
  <pageMargins left="0.70866141732283472" right="0.70866141732283472" top="0.74803149606299213" bottom="0.74803149606299213" header="0.31496062992125984" footer="0.31496062992125984"/>
  <pageSetup paperSize="9" scale="41" fitToHeight="2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N46"/>
  <sheetViews>
    <sheetView topLeftCell="A27" zoomScale="85" zoomScaleNormal="85" workbookViewId="0">
      <selection activeCell="P24" sqref="P24"/>
    </sheetView>
  </sheetViews>
  <sheetFormatPr defaultRowHeight="15" x14ac:dyDescent="0.25"/>
  <cols>
    <col min="1" max="1" width="6.7109375" customWidth="1"/>
    <col min="2" max="2" width="23.42578125" customWidth="1"/>
    <col min="3" max="3" width="16.42578125" customWidth="1"/>
    <col min="4" max="4" width="12.7109375" customWidth="1"/>
    <col min="5" max="6" width="12.85546875" customWidth="1"/>
    <col min="7" max="7" width="14.140625" customWidth="1"/>
    <col min="8" max="8" width="12.85546875" customWidth="1"/>
    <col min="9" max="9" width="16.28515625" customWidth="1"/>
    <col min="10" max="10" width="26.28515625" customWidth="1"/>
  </cols>
  <sheetData>
    <row r="1" spans="1:14" ht="18" x14ac:dyDescent="0.25">
      <c r="A1" s="287" t="s">
        <v>153</v>
      </c>
      <c r="B1" s="288"/>
      <c r="C1" s="288"/>
      <c r="D1" s="288"/>
      <c r="E1" s="288"/>
      <c r="F1" s="288"/>
      <c r="G1" s="288"/>
      <c r="H1" s="288"/>
      <c r="I1" s="288"/>
      <c r="J1" s="288"/>
    </row>
    <row r="2" spans="1:14" ht="61.5" customHeight="1" x14ac:dyDescent="0.25">
      <c r="B2" s="81" t="s">
        <v>0</v>
      </c>
      <c r="C2" s="82" t="s">
        <v>1</v>
      </c>
      <c r="D2" s="82" t="s">
        <v>2</v>
      </c>
      <c r="E2" s="83" t="s">
        <v>182</v>
      </c>
      <c r="F2" s="83" t="s">
        <v>3</v>
      </c>
      <c r="G2" s="83" t="s">
        <v>338</v>
      </c>
      <c r="H2" s="81" t="s">
        <v>5</v>
      </c>
      <c r="I2" s="122" t="s">
        <v>6</v>
      </c>
      <c r="J2" s="123" t="s">
        <v>7</v>
      </c>
    </row>
    <row r="3" spans="1:14" ht="16.5" customHeight="1" x14ac:dyDescent="0.3">
      <c r="A3" s="285" t="s">
        <v>183</v>
      </c>
      <c r="B3" s="286"/>
      <c r="C3" s="286"/>
      <c r="D3" s="286"/>
      <c r="E3" s="286"/>
      <c r="F3" s="286"/>
      <c r="G3" s="286"/>
      <c r="H3" s="286"/>
      <c r="I3" s="286"/>
      <c r="J3" s="286"/>
    </row>
    <row r="4" spans="1:14" ht="69" customHeight="1" x14ac:dyDescent="0.25">
      <c r="A4" s="137">
        <v>1</v>
      </c>
      <c r="B4" s="138" t="s">
        <v>127</v>
      </c>
      <c r="C4" s="139"/>
      <c r="D4" s="140" t="s">
        <v>126</v>
      </c>
      <c r="E4" s="140">
        <v>12</v>
      </c>
      <c r="F4" s="132">
        <f>G4/E4</f>
        <v>47.5</v>
      </c>
      <c r="G4" s="55">
        <v>570</v>
      </c>
      <c r="H4" s="141" t="s">
        <v>13</v>
      </c>
      <c r="I4" s="142" t="s">
        <v>112</v>
      </c>
      <c r="J4" s="143" t="s">
        <v>302</v>
      </c>
      <c r="L4" s="131"/>
      <c r="N4" s="131"/>
    </row>
    <row r="5" spans="1:14" ht="69" customHeight="1" x14ac:dyDescent="0.25">
      <c r="A5" s="137">
        <f t="shared" ref="A5:A15" si="0">A4+1</f>
        <v>2</v>
      </c>
      <c r="B5" s="138" t="s">
        <v>125</v>
      </c>
      <c r="C5" s="139"/>
      <c r="D5" s="140" t="s">
        <v>110</v>
      </c>
      <c r="E5" s="140">
        <v>12</v>
      </c>
      <c r="F5" s="132">
        <f t="shared" ref="F5:F9" si="1">G5/E5</f>
        <v>46.666666666666664</v>
      </c>
      <c r="G5" s="55">
        <v>560</v>
      </c>
      <c r="H5" s="141" t="s">
        <v>13</v>
      </c>
      <c r="I5" s="142" t="s">
        <v>112</v>
      </c>
      <c r="J5" s="143" t="s">
        <v>302</v>
      </c>
      <c r="L5" s="131"/>
      <c r="N5" s="131"/>
    </row>
    <row r="6" spans="1:14" ht="69" customHeight="1" x14ac:dyDescent="0.25">
      <c r="A6" s="137">
        <f t="shared" si="0"/>
        <v>3</v>
      </c>
      <c r="B6" s="138" t="s">
        <v>128</v>
      </c>
      <c r="C6" s="139"/>
      <c r="D6" s="140" t="s">
        <v>110</v>
      </c>
      <c r="E6" s="140">
        <v>12</v>
      </c>
      <c r="F6" s="132">
        <f t="shared" si="1"/>
        <v>55</v>
      </c>
      <c r="G6" s="55">
        <v>660</v>
      </c>
      <c r="H6" s="141" t="s">
        <v>13</v>
      </c>
      <c r="I6" s="142" t="s">
        <v>112</v>
      </c>
      <c r="J6" s="143" t="s">
        <v>302</v>
      </c>
      <c r="L6" s="131"/>
      <c r="N6" s="131"/>
    </row>
    <row r="7" spans="1:14" ht="69" customHeight="1" x14ac:dyDescent="0.25">
      <c r="A7" s="137">
        <f t="shared" si="0"/>
        <v>4</v>
      </c>
      <c r="B7" s="144" t="s">
        <v>106</v>
      </c>
      <c r="C7" s="139"/>
      <c r="D7" s="140" t="s">
        <v>110</v>
      </c>
      <c r="E7" s="140">
        <v>12</v>
      </c>
      <c r="F7" s="132">
        <f t="shared" si="1"/>
        <v>54.166666666666664</v>
      </c>
      <c r="G7" s="55">
        <v>650</v>
      </c>
      <c r="H7" s="141" t="s">
        <v>13</v>
      </c>
      <c r="I7" s="142" t="s">
        <v>112</v>
      </c>
      <c r="J7" s="143" t="s">
        <v>302</v>
      </c>
      <c r="L7" s="131"/>
      <c r="N7" s="131"/>
    </row>
    <row r="8" spans="1:14" ht="69" customHeight="1" x14ac:dyDescent="0.25">
      <c r="A8" s="137">
        <f t="shared" si="0"/>
        <v>5</v>
      </c>
      <c r="B8" s="138" t="s">
        <v>107</v>
      </c>
      <c r="C8" s="139"/>
      <c r="D8" s="140" t="s">
        <v>110</v>
      </c>
      <c r="E8" s="140">
        <v>12</v>
      </c>
      <c r="F8" s="132">
        <f t="shared" si="1"/>
        <v>54.166666666666664</v>
      </c>
      <c r="G8" s="55">
        <v>650</v>
      </c>
      <c r="H8" s="141" t="s">
        <v>13</v>
      </c>
      <c r="I8" s="142" t="s">
        <v>112</v>
      </c>
      <c r="J8" s="143" t="s">
        <v>302</v>
      </c>
      <c r="L8" s="131"/>
      <c r="N8" s="131"/>
    </row>
    <row r="9" spans="1:14" ht="69" customHeight="1" x14ac:dyDescent="0.25">
      <c r="A9" s="137">
        <f t="shared" si="0"/>
        <v>6</v>
      </c>
      <c r="B9" s="138" t="s">
        <v>296</v>
      </c>
      <c r="C9" s="139"/>
      <c r="D9" s="140" t="s">
        <v>111</v>
      </c>
      <c r="E9" s="140">
        <v>12</v>
      </c>
      <c r="F9" s="132">
        <f t="shared" si="1"/>
        <v>68.333333333333329</v>
      </c>
      <c r="G9" s="55">
        <v>820</v>
      </c>
      <c r="H9" s="141" t="s">
        <v>13</v>
      </c>
      <c r="I9" s="142" t="s">
        <v>112</v>
      </c>
      <c r="J9" s="143" t="s">
        <v>302</v>
      </c>
      <c r="L9" s="131"/>
      <c r="N9" s="131"/>
    </row>
    <row r="10" spans="1:14" ht="69" customHeight="1" x14ac:dyDescent="0.25">
      <c r="A10" s="137">
        <f t="shared" si="0"/>
        <v>7</v>
      </c>
      <c r="B10" s="79" t="s">
        <v>108</v>
      </c>
      <c r="C10" s="139"/>
      <c r="D10" s="140" t="s">
        <v>111</v>
      </c>
      <c r="E10" s="140">
        <v>48</v>
      </c>
      <c r="F10" s="132">
        <v>51.591649999999994</v>
      </c>
      <c r="G10" s="55">
        <f t="shared" ref="G10" si="2">F10*E10</f>
        <v>2476.3991999999998</v>
      </c>
      <c r="H10" s="141" t="s">
        <v>13</v>
      </c>
      <c r="I10" s="142" t="s">
        <v>112</v>
      </c>
      <c r="J10" s="143" t="s">
        <v>302</v>
      </c>
      <c r="L10" s="131"/>
      <c r="N10" s="131"/>
    </row>
    <row r="11" spans="1:14" ht="69" customHeight="1" x14ac:dyDescent="0.25">
      <c r="A11" s="137">
        <f t="shared" si="0"/>
        <v>8</v>
      </c>
      <c r="B11" s="80" t="s">
        <v>109</v>
      </c>
      <c r="C11" s="139"/>
      <c r="D11" s="140" t="s">
        <v>111</v>
      </c>
      <c r="E11" s="140">
        <v>12</v>
      </c>
      <c r="F11" s="132">
        <f>G11/E11</f>
        <v>65.833333333333329</v>
      </c>
      <c r="G11" s="55">
        <v>790</v>
      </c>
      <c r="H11" s="141" t="s">
        <v>13</v>
      </c>
      <c r="I11" s="142" t="s">
        <v>112</v>
      </c>
      <c r="J11" s="143" t="s">
        <v>302</v>
      </c>
      <c r="L11" s="131"/>
      <c r="N11" s="131"/>
    </row>
    <row r="12" spans="1:14" ht="69" customHeight="1" x14ac:dyDescent="0.25">
      <c r="A12" s="137">
        <f t="shared" si="0"/>
        <v>9</v>
      </c>
      <c r="B12" s="79" t="s">
        <v>188</v>
      </c>
      <c r="C12" s="139"/>
      <c r="D12" s="140" t="s">
        <v>111</v>
      </c>
      <c r="E12" s="140">
        <v>12</v>
      </c>
      <c r="F12" s="132">
        <f t="shared" ref="F12:F15" si="3">G12/E12</f>
        <v>71.666666666666671</v>
      </c>
      <c r="G12" s="55">
        <v>860</v>
      </c>
      <c r="H12" s="141" t="s">
        <v>13</v>
      </c>
      <c r="I12" s="142" t="s">
        <v>112</v>
      </c>
      <c r="J12" s="143" t="s">
        <v>302</v>
      </c>
      <c r="L12" s="131"/>
      <c r="N12" s="131"/>
    </row>
    <row r="13" spans="1:14" ht="69" customHeight="1" x14ac:dyDescent="0.25">
      <c r="A13" s="137">
        <f t="shared" si="0"/>
        <v>10</v>
      </c>
      <c r="B13" s="103" t="s">
        <v>294</v>
      </c>
      <c r="C13" s="139"/>
      <c r="D13" s="140" t="s">
        <v>111</v>
      </c>
      <c r="E13" s="140">
        <v>12</v>
      </c>
      <c r="F13" s="132">
        <f t="shared" si="3"/>
        <v>72.5</v>
      </c>
      <c r="G13" s="55">
        <v>870</v>
      </c>
      <c r="H13" s="141" t="s">
        <v>13</v>
      </c>
      <c r="I13" s="142" t="s">
        <v>112</v>
      </c>
      <c r="J13" s="143" t="s">
        <v>302</v>
      </c>
      <c r="L13" s="131"/>
      <c r="N13" s="131"/>
    </row>
    <row r="14" spans="1:14" ht="69" customHeight="1" x14ac:dyDescent="0.25">
      <c r="A14" s="137">
        <f t="shared" si="0"/>
        <v>11</v>
      </c>
      <c r="B14" s="103" t="s">
        <v>295</v>
      </c>
      <c r="C14" s="139"/>
      <c r="D14" s="140" t="s">
        <v>111</v>
      </c>
      <c r="E14" s="140">
        <v>12</v>
      </c>
      <c r="F14" s="132">
        <f t="shared" si="3"/>
        <v>68.333333333333329</v>
      </c>
      <c r="G14" s="55">
        <v>820</v>
      </c>
      <c r="H14" s="141" t="s">
        <v>13</v>
      </c>
      <c r="I14" s="142" t="s">
        <v>112</v>
      </c>
      <c r="J14" s="143" t="s">
        <v>302</v>
      </c>
      <c r="L14" s="131"/>
      <c r="N14" s="131"/>
    </row>
    <row r="15" spans="1:14" ht="69" customHeight="1" x14ac:dyDescent="0.25">
      <c r="A15" s="137">
        <f t="shared" si="0"/>
        <v>12</v>
      </c>
      <c r="B15" s="103" t="s">
        <v>307</v>
      </c>
      <c r="C15" s="139"/>
      <c r="D15" s="140" t="s">
        <v>111</v>
      </c>
      <c r="E15" s="140">
        <v>12</v>
      </c>
      <c r="F15" s="132">
        <f t="shared" si="3"/>
        <v>69.166666666666671</v>
      </c>
      <c r="G15" s="55">
        <v>830</v>
      </c>
      <c r="H15" s="141" t="s">
        <v>13</v>
      </c>
      <c r="I15" s="142" t="s">
        <v>112</v>
      </c>
      <c r="J15" s="143" t="s">
        <v>302</v>
      </c>
      <c r="L15" s="131"/>
      <c r="N15" s="131"/>
    </row>
    <row r="16" spans="1:14" ht="18.75" x14ac:dyDescent="0.3">
      <c r="A16" s="289" t="s">
        <v>407</v>
      </c>
      <c r="B16" s="290"/>
      <c r="C16" s="290"/>
      <c r="D16" s="290"/>
      <c r="E16" s="290"/>
      <c r="F16" s="290"/>
      <c r="G16" s="290"/>
      <c r="H16" s="290"/>
      <c r="I16" s="290"/>
      <c r="J16" s="290"/>
    </row>
    <row r="17" spans="1:10" ht="57.75" customHeight="1" x14ac:dyDescent="0.25">
      <c r="A17" s="137">
        <v>13</v>
      </c>
      <c r="B17" s="138" t="s">
        <v>303</v>
      </c>
      <c r="C17" s="139"/>
      <c r="D17" s="140" t="s">
        <v>306</v>
      </c>
      <c r="E17" s="140">
        <v>36</v>
      </c>
      <c r="F17" s="55">
        <v>30.76</v>
      </c>
      <c r="G17" s="55">
        <f t="shared" ref="G17:G19" si="4">F17*E17</f>
        <v>1107.3600000000001</v>
      </c>
      <c r="H17" s="141" t="s">
        <v>133</v>
      </c>
      <c r="I17" s="142" t="s">
        <v>112</v>
      </c>
      <c r="J17" s="143" t="s">
        <v>301</v>
      </c>
    </row>
    <row r="18" spans="1:10" ht="57.75" customHeight="1" x14ac:dyDescent="0.25">
      <c r="A18" s="137">
        <v>14</v>
      </c>
      <c r="B18" s="138" t="s">
        <v>304</v>
      </c>
      <c r="C18" s="139"/>
      <c r="D18" s="140" t="s">
        <v>110</v>
      </c>
      <c r="E18" s="140">
        <v>36</v>
      </c>
      <c r="F18" s="55">
        <v>30.76</v>
      </c>
      <c r="G18" s="55">
        <f t="shared" si="4"/>
        <v>1107.3600000000001</v>
      </c>
      <c r="H18" s="141" t="s">
        <v>133</v>
      </c>
      <c r="I18" s="142" t="s">
        <v>112</v>
      </c>
      <c r="J18" s="143" t="s">
        <v>301</v>
      </c>
    </row>
    <row r="19" spans="1:10" ht="57.75" customHeight="1" x14ac:dyDescent="0.25">
      <c r="A19" s="137">
        <v>15</v>
      </c>
      <c r="B19" s="144" t="s">
        <v>305</v>
      </c>
      <c r="C19" s="139"/>
      <c r="D19" s="140" t="s">
        <v>185</v>
      </c>
      <c r="E19" s="140">
        <v>36</v>
      </c>
      <c r="F19" s="55">
        <v>35.840000000000003</v>
      </c>
      <c r="G19" s="55">
        <f t="shared" si="4"/>
        <v>1290.2400000000002</v>
      </c>
      <c r="H19" s="141" t="s">
        <v>133</v>
      </c>
      <c r="I19" s="142" t="s">
        <v>112</v>
      </c>
      <c r="J19" s="143" t="s">
        <v>301</v>
      </c>
    </row>
    <row r="20" spans="1:10" ht="57.75" customHeight="1" x14ac:dyDescent="0.25">
      <c r="A20" s="137">
        <v>16</v>
      </c>
      <c r="B20" s="138" t="s">
        <v>300</v>
      </c>
      <c r="C20" s="139"/>
      <c r="D20" s="140" t="s">
        <v>184</v>
      </c>
      <c r="E20" s="140">
        <v>36</v>
      </c>
      <c r="F20" s="55">
        <v>35.840000000000003</v>
      </c>
      <c r="G20" s="55">
        <f>F20*E20</f>
        <v>1290.2400000000002</v>
      </c>
      <c r="H20" s="141" t="s">
        <v>133</v>
      </c>
      <c r="I20" s="142" t="s">
        <v>112</v>
      </c>
      <c r="J20" s="143" t="s">
        <v>301</v>
      </c>
    </row>
    <row r="21" spans="1:10" ht="57.75" customHeight="1" x14ac:dyDescent="0.25">
      <c r="A21" s="137">
        <v>17</v>
      </c>
      <c r="B21" s="138" t="s">
        <v>359</v>
      </c>
      <c r="C21" s="118"/>
      <c r="D21" s="140" t="s">
        <v>184</v>
      </c>
      <c r="E21" s="140">
        <v>36</v>
      </c>
      <c r="F21" s="55">
        <v>35.840000000000003</v>
      </c>
      <c r="G21" s="55">
        <f>F21*E21</f>
        <v>1290.2400000000002</v>
      </c>
      <c r="H21" s="141" t="s">
        <v>133</v>
      </c>
      <c r="I21" s="142" t="s">
        <v>112</v>
      </c>
      <c r="J21" s="143" t="s">
        <v>301</v>
      </c>
    </row>
    <row r="22" spans="1:10" ht="57.75" customHeight="1" x14ac:dyDescent="0.25">
      <c r="A22" s="137">
        <v>18</v>
      </c>
      <c r="B22" s="145" t="s">
        <v>374</v>
      </c>
      <c r="C22" s="118"/>
      <c r="D22" s="140" t="s">
        <v>306</v>
      </c>
      <c r="E22" s="140">
        <v>36</v>
      </c>
      <c r="F22" s="55">
        <v>30.76</v>
      </c>
      <c r="G22" s="55">
        <f>F22*E22</f>
        <v>1107.3600000000001</v>
      </c>
      <c r="H22" s="141" t="s">
        <v>133</v>
      </c>
      <c r="I22" s="142" t="s">
        <v>112</v>
      </c>
      <c r="J22" s="143" t="s">
        <v>301</v>
      </c>
    </row>
    <row r="23" spans="1:10" ht="18.75" x14ac:dyDescent="0.25">
      <c r="A23" s="283" t="s">
        <v>448</v>
      </c>
      <c r="B23" s="284"/>
      <c r="C23" s="284"/>
      <c r="D23" s="284"/>
      <c r="E23" s="284"/>
      <c r="F23" s="284"/>
      <c r="G23" s="284"/>
      <c r="H23" s="284"/>
      <c r="I23" s="284"/>
      <c r="J23" s="284"/>
    </row>
    <row r="24" spans="1:10" ht="57" x14ac:dyDescent="0.25">
      <c r="A24" s="148">
        <f>A22+1</f>
        <v>19</v>
      </c>
      <c r="B24" s="229" t="s">
        <v>449</v>
      </c>
      <c r="C24" s="230"/>
      <c r="D24" s="231" t="s">
        <v>450</v>
      </c>
      <c r="E24" s="231">
        <v>12</v>
      </c>
      <c r="F24" s="232">
        <v>65</v>
      </c>
      <c r="G24" s="233">
        <f t="shared" ref="G24:G46" si="5">F24*E24</f>
        <v>780</v>
      </c>
      <c r="H24" s="234" t="s">
        <v>13</v>
      </c>
      <c r="I24" s="235" t="s">
        <v>451</v>
      </c>
      <c r="J24" s="236" t="s">
        <v>452</v>
      </c>
    </row>
    <row r="25" spans="1:10" ht="63" customHeight="1" x14ac:dyDescent="0.25">
      <c r="A25" s="148">
        <v>20</v>
      </c>
      <c r="B25" s="229" t="s">
        <v>674</v>
      </c>
      <c r="C25" s="230"/>
      <c r="D25" s="231" t="s">
        <v>454</v>
      </c>
      <c r="E25" s="231">
        <v>12</v>
      </c>
      <c r="F25" s="232">
        <v>60</v>
      </c>
      <c r="G25" s="233">
        <f t="shared" ref="G25" si="6">F25*12</f>
        <v>720</v>
      </c>
      <c r="H25" s="234" t="s">
        <v>13</v>
      </c>
      <c r="I25" s="235" t="s">
        <v>451</v>
      </c>
      <c r="J25" s="236" t="s">
        <v>675</v>
      </c>
    </row>
    <row r="26" spans="1:10" ht="57" x14ac:dyDescent="0.25">
      <c r="A26" s="148">
        <v>21</v>
      </c>
      <c r="B26" s="229" t="s">
        <v>453</v>
      </c>
      <c r="C26" s="230"/>
      <c r="D26" s="231" t="s">
        <v>454</v>
      </c>
      <c r="E26" s="231">
        <v>12</v>
      </c>
      <c r="F26" s="232">
        <v>52</v>
      </c>
      <c r="G26" s="233">
        <f t="shared" si="5"/>
        <v>624</v>
      </c>
      <c r="H26" s="234" t="s">
        <v>13</v>
      </c>
      <c r="I26" s="235" t="s">
        <v>451</v>
      </c>
      <c r="J26" s="236" t="s">
        <v>452</v>
      </c>
    </row>
    <row r="27" spans="1:10" ht="57" x14ac:dyDescent="0.25">
      <c r="A27" s="148">
        <v>22</v>
      </c>
      <c r="B27" s="229" t="s">
        <v>455</v>
      </c>
      <c r="C27" s="230"/>
      <c r="D27" s="231" t="s">
        <v>184</v>
      </c>
      <c r="E27" s="231">
        <v>12</v>
      </c>
      <c r="F27" s="232">
        <v>60</v>
      </c>
      <c r="G27" s="233">
        <f t="shared" si="5"/>
        <v>720</v>
      </c>
      <c r="H27" s="234" t="s">
        <v>13</v>
      </c>
      <c r="I27" s="235" t="s">
        <v>451</v>
      </c>
      <c r="J27" s="236" t="s">
        <v>452</v>
      </c>
    </row>
    <row r="28" spans="1:10" ht="57" x14ac:dyDescent="0.25">
      <c r="A28" s="148">
        <v>23</v>
      </c>
      <c r="B28" s="229" t="s">
        <v>456</v>
      </c>
      <c r="C28" s="230"/>
      <c r="D28" s="231" t="s">
        <v>457</v>
      </c>
      <c r="E28" s="231">
        <v>12</v>
      </c>
      <c r="F28" s="232">
        <v>60</v>
      </c>
      <c r="G28" s="233">
        <f t="shared" si="5"/>
        <v>720</v>
      </c>
      <c r="H28" s="234" t="s">
        <v>13</v>
      </c>
      <c r="I28" s="235" t="s">
        <v>451</v>
      </c>
      <c r="J28" s="236" t="s">
        <v>452</v>
      </c>
    </row>
    <row r="29" spans="1:10" ht="57" x14ac:dyDescent="0.25">
      <c r="A29" s="148">
        <v>24</v>
      </c>
      <c r="B29" s="229" t="s">
        <v>458</v>
      </c>
      <c r="C29" s="230"/>
      <c r="D29" s="231" t="s">
        <v>457</v>
      </c>
      <c r="E29" s="231">
        <v>12</v>
      </c>
      <c r="F29" s="232">
        <v>65</v>
      </c>
      <c r="G29" s="233">
        <f t="shared" si="5"/>
        <v>780</v>
      </c>
      <c r="H29" s="234" t="s">
        <v>13</v>
      </c>
      <c r="I29" s="235" t="s">
        <v>451</v>
      </c>
      <c r="J29" s="236" t="s">
        <v>452</v>
      </c>
    </row>
    <row r="30" spans="1:10" ht="57" x14ac:dyDescent="0.25">
      <c r="A30" s="148">
        <v>25</v>
      </c>
      <c r="B30" s="229" t="s">
        <v>459</v>
      </c>
      <c r="C30" s="230"/>
      <c r="D30" s="231" t="s">
        <v>184</v>
      </c>
      <c r="E30" s="231">
        <v>12</v>
      </c>
      <c r="F30" s="232">
        <v>65</v>
      </c>
      <c r="G30" s="233">
        <f t="shared" si="5"/>
        <v>780</v>
      </c>
      <c r="H30" s="234" t="s">
        <v>13</v>
      </c>
      <c r="I30" s="235" t="s">
        <v>451</v>
      </c>
      <c r="J30" s="236" t="s">
        <v>452</v>
      </c>
    </row>
    <row r="31" spans="1:10" ht="57" x14ac:dyDescent="0.25">
      <c r="A31" s="148">
        <f t="shared" ref="A31:A46" si="7">A30+1</f>
        <v>26</v>
      </c>
      <c r="B31" s="229" t="s">
        <v>460</v>
      </c>
      <c r="C31" s="230"/>
      <c r="D31" s="231" t="s">
        <v>185</v>
      </c>
      <c r="E31" s="231">
        <v>12</v>
      </c>
      <c r="F31" s="232">
        <v>65</v>
      </c>
      <c r="G31" s="233">
        <f t="shared" si="5"/>
        <v>780</v>
      </c>
      <c r="H31" s="234" t="s">
        <v>13</v>
      </c>
      <c r="I31" s="235" t="s">
        <v>451</v>
      </c>
      <c r="J31" s="236" t="s">
        <v>452</v>
      </c>
    </row>
    <row r="32" spans="1:10" ht="57" x14ac:dyDescent="0.25">
      <c r="A32" s="148">
        <f t="shared" si="7"/>
        <v>27</v>
      </c>
      <c r="B32" s="229" t="s">
        <v>461</v>
      </c>
      <c r="C32" s="230"/>
      <c r="D32" s="231" t="s">
        <v>185</v>
      </c>
      <c r="E32" s="231">
        <v>12</v>
      </c>
      <c r="F32" s="232">
        <v>60</v>
      </c>
      <c r="G32" s="233">
        <f t="shared" si="5"/>
        <v>720</v>
      </c>
      <c r="H32" s="234" t="s">
        <v>13</v>
      </c>
      <c r="I32" s="235" t="s">
        <v>451</v>
      </c>
      <c r="J32" s="236" t="s">
        <v>452</v>
      </c>
    </row>
    <row r="33" spans="1:10" ht="57" x14ac:dyDescent="0.25">
      <c r="A33" s="148">
        <f t="shared" si="7"/>
        <v>28</v>
      </c>
      <c r="B33" s="229" t="s">
        <v>462</v>
      </c>
      <c r="C33" s="230"/>
      <c r="D33" s="231" t="s">
        <v>185</v>
      </c>
      <c r="E33" s="231">
        <v>12</v>
      </c>
      <c r="F33" s="232">
        <v>60</v>
      </c>
      <c r="G33" s="233">
        <f t="shared" si="5"/>
        <v>720</v>
      </c>
      <c r="H33" s="234" t="s">
        <v>13</v>
      </c>
      <c r="I33" s="235" t="s">
        <v>451</v>
      </c>
      <c r="J33" s="236" t="s">
        <v>452</v>
      </c>
    </row>
    <row r="34" spans="1:10" ht="57" x14ac:dyDescent="0.25">
      <c r="A34" s="148">
        <f t="shared" si="7"/>
        <v>29</v>
      </c>
      <c r="B34" s="229" t="s">
        <v>463</v>
      </c>
      <c r="C34" s="230"/>
      <c r="D34" s="231" t="s">
        <v>464</v>
      </c>
      <c r="E34" s="231">
        <v>12</v>
      </c>
      <c r="F34" s="232">
        <v>65</v>
      </c>
      <c r="G34" s="233">
        <f t="shared" si="5"/>
        <v>780</v>
      </c>
      <c r="H34" s="234" t="s">
        <v>13</v>
      </c>
      <c r="I34" s="235" t="s">
        <v>451</v>
      </c>
      <c r="J34" s="236" t="s">
        <v>452</v>
      </c>
    </row>
    <row r="35" spans="1:10" ht="57" x14ac:dyDescent="0.25">
      <c r="A35" s="148">
        <f t="shared" si="7"/>
        <v>30</v>
      </c>
      <c r="B35" s="229" t="s">
        <v>465</v>
      </c>
      <c r="C35" s="230"/>
      <c r="D35" s="231" t="s">
        <v>185</v>
      </c>
      <c r="E35" s="231">
        <v>12</v>
      </c>
      <c r="F35" s="232">
        <v>65</v>
      </c>
      <c r="G35" s="233">
        <f t="shared" si="5"/>
        <v>780</v>
      </c>
      <c r="H35" s="234" t="s">
        <v>13</v>
      </c>
      <c r="I35" s="235" t="s">
        <v>451</v>
      </c>
      <c r="J35" s="236" t="s">
        <v>452</v>
      </c>
    </row>
    <row r="36" spans="1:10" ht="57" x14ac:dyDescent="0.25">
      <c r="A36" s="148">
        <f t="shared" si="7"/>
        <v>31</v>
      </c>
      <c r="B36" s="229" t="s">
        <v>466</v>
      </c>
      <c r="C36" s="230"/>
      <c r="D36" s="231" t="s">
        <v>467</v>
      </c>
      <c r="E36" s="231">
        <v>12</v>
      </c>
      <c r="F36" s="232">
        <v>65</v>
      </c>
      <c r="G36" s="233">
        <f t="shared" si="5"/>
        <v>780</v>
      </c>
      <c r="H36" s="234" t="s">
        <v>13</v>
      </c>
      <c r="I36" s="235" t="s">
        <v>451</v>
      </c>
      <c r="J36" s="236" t="s">
        <v>452</v>
      </c>
    </row>
    <row r="37" spans="1:10" ht="57" x14ac:dyDescent="0.25">
      <c r="A37" s="148">
        <f t="shared" si="7"/>
        <v>32</v>
      </c>
      <c r="B37" s="229" t="s">
        <v>468</v>
      </c>
      <c r="C37" s="230"/>
      <c r="D37" s="231" t="s">
        <v>454</v>
      </c>
      <c r="E37" s="231">
        <v>12</v>
      </c>
      <c r="F37" s="232">
        <v>65</v>
      </c>
      <c r="G37" s="233">
        <f t="shared" si="5"/>
        <v>780</v>
      </c>
      <c r="H37" s="234" t="s">
        <v>13</v>
      </c>
      <c r="I37" s="235" t="s">
        <v>451</v>
      </c>
      <c r="J37" s="236" t="s">
        <v>452</v>
      </c>
    </row>
    <row r="38" spans="1:10" ht="57" x14ac:dyDescent="0.25">
      <c r="A38" s="148">
        <f t="shared" si="7"/>
        <v>33</v>
      </c>
      <c r="B38" s="229" t="s">
        <v>469</v>
      </c>
      <c r="C38" s="230"/>
      <c r="D38" s="231" t="s">
        <v>464</v>
      </c>
      <c r="E38" s="231">
        <v>12</v>
      </c>
      <c r="F38" s="232">
        <v>65</v>
      </c>
      <c r="G38" s="233">
        <f t="shared" si="5"/>
        <v>780</v>
      </c>
      <c r="H38" s="234" t="s">
        <v>13</v>
      </c>
      <c r="I38" s="235" t="s">
        <v>451</v>
      </c>
      <c r="J38" s="236" t="s">
        <v>452</v>
      </c>
    </row>
    <row r="39" spans="1:10" ht="57" x14ac:dyDescent="0.25">
      <c r="A39" s="148">
        <f t="shared" si="7"/>
        <v>34</v>
      </c>
      <c r="B39" s="229" t="s">
        <v>470</v>
      </c>
      <c r="C39" s="230"/>
      <c r="D39" s="231" t="s">
        <v>185</v>
      </c>
      <c r="E39" s="231">
        <v>12</v>
      </c>
      <c r="F39" s="232">
        <v>65</v>
      </c>
      <c r="G39" s="233">
        <f t="shared" si="5"/>
        <v>780</v>
      </c>
      <c r="H39" s="234" t="s">
        <v>13</v>
      </c>
      <c r="I39" s="235" t="s">
        <v>451</v>
      </c>
      <c r="J39" s="236" t="s">
        <v>452</v>
      </c>
    </row>
    <row r="40" spans="1:10" ht="57" x14ac:dyDescent="0.25">
      <c r="A40" s="148">
        <f t="shared" si="7"/>
        <v>35</v>
      </c>
      <c r="B40" s="229" t="s">
        <v>471</v>
      </c>
      <c r="C40" s="230"/>
      <c r="D40" s="231" t="s">
        <v>454</v>
      </c>
      <c r="E40" s="231">
        <v>12</v>
      </c>
      <c r="F40" s="232">
        <v>65</v>
      </c>
      <c r="G40" s="233">
        <f t="shared" si="5"/>
        <v>780</v>
      </c>
      <c r="H40" s="234" t="s">
        <v>13</v>
      </c>
      <c r="I40" s="235" t="s">
        <v>451</v>
      </c>
      <c r="J40" s="236" t="s">
        <v>452</v>
      </c>
    </row>
    <row r="41" spans="1:10" ht="57" x14ac:dyDescent="0.25">
      <c r="A41" s="148">
        <f t="shared" si="7"/>
        <v>36</v>
      </c>
      <c r="B41" s="229" t="s">
        <v>472</v>
      </c>
      <c r="C41" s="230"/>
      <c r="D41" s="231" t="s">
        <v>473</v>
      </c>
      <c r="E41" s="231">
        <v>12</v>
      </c>
      <c r="F41" s="232">
        <v>60</v>
      </c>
      <c r="G41" s="233">
        <f t="shared" si="5"/>
        <v>720</v>
      </c>
      <c r="H41" s="234" t="s">
        <v>13</v>
      </c>
      <c r="I41" s="235" t="s">
        <v>451</v>
      </c>
      <c r="J41" s="236" t="s">
        <v>452</v>
      </c>
    </row>
    <row r="42" spans="1:10" ht="57" x14ac:dyDescent="0.25">
      <c r="A42" s="148">
        <f>A41+1</f>
        <v>37</v>
      </c>
      <c r="B42" s="229" t="s">
        <v>474</v>
      </c>
      <c r="C42" s="230"/>
      <c r="D42" s="231" t="s">
        <v>185</v>
      </c>
      <c r="E42" s="231">
        <v>12</v>
      </c>
      <c r="F42" s="232">
        <v>65</v>
      </c>
      <c r="G42" s="233">
        <f t="shared" si="5"/>
        <v>780</v>
      </c>
      <c r="H42" s="234" t="s">
        <v>13</v>
      </c>
      <c r="I42" s="235" t="s">
        <v>451</v>
      </c>
      <c r="J42" s="236" t="s">
        <v>452</v>
      </c>
    </row>
    <row r="43" spans="1:10" ht="57" x14ac:dyDescent="0.25">
      <c r="A43" s="148">
        <f>A42+1</f>
        <v>38</v>
      </c>
      <c r="B43" s="229" t="s">
        <v>475</v>
      </c>
      <c r="C43" s="230"/>
      <c r="D43" s="231" t="s">
        <v>185</v>
      </c>
      <c r="E43" s="231">
        <v>12</v>
      </c>
      <c r="F43" s="232">
        <v>65</v>
      </c>
      <c r="G43" s="233">
        <f t="shared" si="5"/>
        <v>780</v>
      </c>
      <c r="H43" s="234" t="s">
        <v>13</v>
      </c>
      <c r="I43" s="235" t="s">
        <v>451</v>
      </c>
      <c r="J43" s="236" t="s">
        <v>452</v>
      </c>
    </row>
    <row r="44" spans="1:10" ht="57" x14ac:dyDescent="0.25">
      <c r="A44" s="148">
        <f>A43+1</f>
        <v>39</v>
      </c>
      <c r="B44" s="149" t="s">
        <v>476</v>
      </c>
      <c r="C44" s="150"/>
      <c r="D44" s="151" t="s">
        <v>477</v>
      </c>
      <c r="E44" s="151">
        <v>12</v>
      </c>
      <c r="F44" s="174">
        <v>50</v>
      </c>
      <c r="G44" s="152">
        <f t="shared" si="5"/>
        <v>600</v>
      </c>
      <c r="H44" s="153" t="s">
        <v>13</v>
      </c>
      <c r="I44" s="154" t="s">
        <v>451</v>
      </c>
      <c r="J44" s="155" t="s">
        <v>452</v>
      </c>
    </row>
    <row r="45" spans="1:10" ht="57" x14ac:dyDescent="0.25">
      <c r="A45" s="148">
        <f t="shared" si="7"/>
        <v>40</v>
      </c>
      <c r="B45" s="149" t="s">
        <v>478</v>
      </c>
      <c r="C45" s="150"/>
      <c r="D45" s="151" t="s">
        <v>479</v>
      </c>
      <c r="E45" s="151">
        <v>12</v>
      </c>
      <c r="F45" s="174">
        <v>45</v>
      </c>
      <c r="G45" s="152">
        <f t="shared" si="5"/>
        <v>540</v>
      </c>
      <c r="H45" s="153" t="s">
        <v>13</v>
      </c>
      <c r="I45" s="154" t="s">
        <v>451</v>
      </c>
      <c r="J45" s="155" t="s">
        <v>452</v>
      </c>
    </row>
    <row r="46" spans="1:10" ht="57" x14ac:dyDescent="0.25">
      <c r="A46" s="148">
        <f t="shared" si="7"/>
        <v>41</v>
      </c>
      <c r="B46" s="149" t="s">
        <v>480</v>
      </c>
      <c r="C46" s="150"/>
      <c r="D46" s="151" t="s">
        <v>477</v>
      </c>
      <c r="E46" s="151">
        <v>12</v>
      </c>
      <c r="F46" s="174">
        <v>49</v>
      </c>
      <c r="G46" s="152">
        <f t="shared" si="5"/>
        <v>588</v>
      </c>
      <c r="H46" s="153" t="s">
        <v>13</v>
      </c>
      <c r="I46" s="154" t="s">
        <v>451</v>
      </c>
      <c r="J46" s="155" t="s">
        <v>452</v>
      </c>
    </row>
  </sheetData>
  <mergeCells count="4">
    <mergeCell ref="A23:J23"/>
    <mergeCell ref="A3:J3"/>
    <mergeCell ref="A1:J1"/>
    <mergeCell ref="A16:J16"/>
  </mergeCells>
  <pageMargins left="0.23622047244094491" right="0.23622047244094491" top="0" bottom="0" header="0.31496062992125984" footer="0.31496062992125984"/>
  <pageSetup paperSize="9" scale="60" fitToHeight="2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I104"/>
  <sheetViews>
    <sheetView tabSelected="1" topLeftCell="A79" zoomScale="85" zoomScaleNormal="85" workbookViewId="0">
      <selection activeCell="G85" sqref="G85"/>
    </sheetView>
  </sheetViews>
  <sheetFormatPr defaultRowHeight="15" x14ac:dyDescent="0.25"/>
  <cols>
    <col min="1" max="1" width="4.7109375" style="95" customWidth="1"/>
    <col min="2" max="2" width="70.42578125" customWidth="1"/>
    <col min="3" max="3" width="25.140625" customWidth="1"/>
    <col min="4" max="4" width="14.42578125" customWidth="1"/>
    <col min="5" max="5" width="14.7109375" customWidth="1"/>
    <col min="6" max="6" width="16.7109375" customWidth="1"/>
    <col min="7" max="7" width="18.5703125" customWidth="1"/>
  </cols>
  <sheetData>
    <row r="1" spans="1:9" ht="30.75" customHeight="1" x14ac:dyDescent="0.25">
      <c r="A1" s="33"/>
      <c r="B1" s="291" t="s">
        <v>142</v>
      </c>
      <c r="C1" s="292"/>
      <c r="D1" s="292"/>
      <c r="E1" s="292"/>
      <c r="F1" s="292"/>
      <c r="G1" s="293"/>
    </row>
    <row r="2" spans="1:9" ht="21" customHeight="1" x14ac:dyDescent="0.25">
      <c r="A2" s="33"/>
      <c r="B2" s="50" t="s">
        <v>0</v>
      </c>
      <c r="C2" s="50"/>
      <c r="D2" s="49" t="s">
        <v>114</v>
      </c>
      <c r="E2" s="49" t="s">
        <v>115</v>
      </c>
      <c r="F2" s="49" t="s">
        <v>116</v>
      </c>
      <c r="G2" s="49" t="s">
        <v>117</v>
      </c>
    </row>
    <row r="3" spans="1:9" ht="19.5" customHeight="1" x14ac:dyDescent="0.25">
      <c r="A3" s="33"/>
      <c r="B3" s="294" t="s">
        <v>143</v>
      </c>
      <c r="C3" s="295"/>
      <c r="D3" s="295"/>
      <c r="E3" s="295"/>
      <c r="F3" s="295"/>
      <c r="G3" s="296"/>
    </row>
    <row r="4" spans="1:9" ht="19.5" customHeight="1" x14ac:dyDescent="0.25">
      <c r="A4" s="33">
        <v>1</v>
      </c>
      <c r="B4" s="127" t="s">
        <v>124</v>
      </c>
      <c r="C4" s="127"/>
      <c r="D4" s="25" t="s">
        <v>146</v>
      </c>
      <c r="E4" s="25">
        <v>20</v>
      </c>
      <c r="F4" s="44">
        <f>G4/E4</f>
        <v>46.44</v>
      </c>
      <c r="G4" s="45">
        <v>928.8</v>
      </c>
    </row>
    <row r="5" spans="1:9" ht="19.5" customHeight="1" x14ac:dyDescent="0.25">
      <c r="A5" s="33">
        <v>2</v>
      </c>
      <c r="B5" s="127" t="s">
        <v>122</v>
      </c>
      <c r="C5" s="127"/>
      <c r="D5" s="25" t="s">
        <v>147</v>
      </c>
      <c r="E5" s="25">
        <v>14</v>
      </c>
      <c r="F5" s="44">
        <f t="shared" ref="F5:F18" si="0">G5/E5</f>
        <v>48.6</v>
      </c>
      <c r="G5" s="45">
        <v>680.4</v>
      </c>
    </row>
    <row r="6" spans="1:9" ht="19.5" customHeight="1" x14ac:dyDescent="0.25">
      <c r="A6" s="33">
        <v>3</v>
      </c>
      <c r="B6" s="127" t="s">
        <v>257</v>
      </c>
      <c r="C6" s="127"/>
      <c r="D6" s="25" t="s">
        <v>258</v>
      </c>
      <c r="E6" s="25">
        <v>18</v>
      </c>
      <c r="F6" s="44">
        <f t="shared" si="0"/>
        <v>37.604999999999997</v>
      </c>
      <c r="G6" s="45">
        <v>676.89</v>
      </c>
    </row>
    <row r="7" spans="1:9" ht="19.5" customHeight="1" x14ac:dyDescent="0.25">
      <c r="A7" s="33">
        <v>4</v>
      </c>
      <c r="B7" s="127" t="s">
        <v>259</v>
      </c>
      <c r="C7" s="127"/>
      <c r="D7" s="25" t="s">
        <v>260</v>
      </c>
      <c r="E7" s="25">
        <v>18</v>
      </c>
      <c r="F7" s="44">
        <f t="shared" si="0"/>
        <v>76.300000000000011</v>
      </c>
      <c r="G7" s="45">
        <v>1373.4</v>
      </c>
    </row>
    <row r="8" spans="1:9" ht="19.5" customHeight="1" x14ac:dyDescent="0.25">
      <c r="A8" s="33">
        <v>5</v>
      </c>
      <c r="B8" s="127" t="s">
        <v>261</v>
      </c>
      <c r="C8" s="127"/>
      <c r="D8" s="25" t="s">
        <v>260</v>
      </c>
      <c r="E8" s="25">
        <v>18</v>
      </c>
      <c r="F8" s="44">
        <f t="shared" si="0"/>
        <v>74.12</v>
      </c>
      <c r="G8" s="45">
        <v>1334.16</v>
      </c>
    </row>
    <row r="9" spans="1:9" ht="19.5" customHeight="1" x14ac:dyDescent="0.25">
      <c r="A9" s="33">
        <v>6</v>
      </c>
      <c r="B9" s="127" t="s">
        <v>118</v>
      </c>
      <c r="C9" s="127"/>
      <c r="D9" s="25" t="s">
        <v>149</v>
      </c>
      <c r="E9" s="25">
        <v>12</v>
      </c>
      <c r="F9" s="44">
        <f t="shared" si="0"/>
        <v>68.040000000000006</v>
      </c>
      <c r="G9" s="45">
        <v>816.48</v>
      </c>
    </row>
    <row r="10" spans="1:9" ht="19.5" customHeight="1" x14ac:dyDescent="0.25">
      <c r="A10" s="33">
        <v>7</v>
      </c>
      <c r="B10" s="127" t="s">
        <v>119</v>
      </c>
      <c r="C10" s="127"/>
      <c r="D10" s="25" t="s">
        <v>147</v>
      </c>
      <c r="E10" s="25">
        <v>20</v>
      </c>
      <c r="F10" s="44">
        <f t="shared" si="0"/>
        <v>62.64</v>
      </c>
      <c r="G10" s="45">
        <v>1252.8</v>
      </c>
    </row>
    <row r="11" spans="1:9" ht="19.5" customHeight="1" x14ac:dyDescent="0.25">
      <c r="A11" s="33">
        <v>8</v>
      </c>
      <c r="B11" s="127" t="s">
        <v>120</v>
      </c>
      <c r="C11" s="127"/>
      <c r="D11" s="25" t="s">
        <v>146</v>
      </c>
      <c r="E11" s="25">
        <v>20</v>
      </c>
      <c r="F11" s="44">
        <f t="shared" si="0"/>
        <v>58.320000000000007</v>
      </c>
      <c r="G11" s="45">
        <v>1166.4000000000001</v>
      </c>
    </row>
    <row r="12" spans="1:9" ht="19.5" customHeight="1" x14ac:dyDescent="0.25">
      <c r="A12" s="33">
        <v>9</v>
      </c>
      <c r="B12" s="127" t="s">
        <v>123</v>
      </c>
      <c r="C12" s="127"/>
      <c r="D12" s="25" t="s">
        <v>148</v>
      </c>
      <c r="E12" s="25">
        <v>14</v>
      </c>
      <c r="F12" s="44">
        <f t="shared" si="0"/>
        <v>69.11999999999999</v>
      </c>
      <c r="G12" s="45">
        <v>967.68</v>
      </c>
      <c r="I12" t="s">
        <v>139</v>
      </c>
    </row>
    <row r="13" spans="1:9" ht="19.5" customHeight="1" x14ac:dyDescent="0.25">
      <c r="A13" s="33">
        <v>10</v>
      </c>
      <c r="B13" s="127" t="s">
        <v>262</v>
      </c>
      <c r="C13" s="127"/>
      <c r="D13" s="25" t="s">
        <v>263</v>
      </c>
      <c r="E13" s="25">
        <v>18</v>
      </c>
      <c r="F13" s="44">
        <f t="shared" si="0"/>
        <v>69.760000000000005</v>
      </c>
      <c r="G13" s="45">
        <v>1255.68</v>
      </c>
    </row>
    <row r="14" spans="1:9" ht="19.5" customHeight="1" x14ac:dyDescent="0.25">
      <c r="A14" s="33">
        <v>11</v>
      </c>
      <c r="B14" s="127" t="s">
        <v>355</v>
      </c>
      <c r="C14" s="127"/>
      <c r="D14" s="25" t="s">
        <v>150</v>
      </c>
      <c r="E14" s="25">
        <v>5</v>
      </c>
      <c r="F14" s="44">
        <f t="shared" si="0"/>
        <v>272.5</v>
      </c>
      <c r="G14" s="45">
        <v>1362.5</v>
      </c>
    </row>
    <row r="15" spans="1:9" ht="19.5" customHeight="1" x14ac:dyDescent="0.25">
      <c r="A15" s="33">
        <v>12</v>
      </c>
      <c r="B15" s="127" t="s">
        <v>121</v>
      </c>
      <c r="C15" s="127"/>
      <c r="D15" s="25" t="s">
        <v>149</v>
      </c>
      <c r="E15" s="25">
        <v>12</v>
      </c>
      <c r="F15" s="44">
        <f t="shared" si="0"/>
        <v>62.639999999999993</v>
      </c>
      <c r="G15" s="45">
        <v>751.68</v>
      </c>
    </row>
    <row r="16" spans="1:9" ht="19.5" customHeight="1" x14ac:dyDescent="0.25">
      <c r="A16" s="33">
        <v>13</v>
      </c>
      <c r="B16" s="127" t="s">
        <v>264</v>
      </c>
      <c r="C16" s="127"/>
      <c r="D16" s="25" t="s">
        <v>258</v>
      </c>
      <c r="E16" s="25">
        <v>24</v>
      </c>
      <c r="F16" s="44">
        <f t="shared" si="0"/>
        <v>59.949999999999996</v>
      </c>
      <c r="G16" s="45">
        <v>1438.8</v>
      </c>
    </row>
    <row r="17" spans="1:8" ht="19.5" customHeight="1" x14ac:dyDescent="0.25">
      <c r="A17" s="33">
        <v>14</v>
      </c>
      <c r="B17" s="127" t="s">
        <v>370</v>
      </c>
      <c r="C17" s="127"/>
      <c r="D17" s="25" t="s">
        <v>371</v>
      </c>
      <c r="E17" s="25">
        <v>18</v>
      </c>
      <c r="F17" s="44">
        <f t="shared" si="0"/>
        <v>65.400000000000006</v>
      </c>
      <c r="G17" s="45">
        <v>1177.2</v>
      </c>
    </row>
    <row r="18" spans="1:8" ht="19.5" customHeight="1" x14ac:dyDescent="0.25">
      <c r="A18" s="33">
        <v>15</v>
      </c>
      <c r="B18" s="127" t="s">
        <v>364</v>
      </c>
      <c r="C18" s="127"/>
      <c r="D18" s="25" t="s">
        <v>149</v>
      </c>
      <c r="E18" s="25">
        <v>12</v>
      </c>
      <c r="F18" s="44">
        <f t="shared" si="0"/>
        <v>65.399999999999991</v>
      </c>
      <c r="G18" s="45">
        <v>784.8</v>
      </c>
    </row>
    <row r="19" spans="1:8" ht="19.5" customHeight="1" x14ac:dyDescent="0.25">
      <c r="A19" s="33">
        <v>16</v>
      </c>
      <c r="B19" s="176" t="s">
        <v>665</v>
      </c>
      <c r="C19" s="176"/>
      <c r="D19" s="25" t="s">
        <v>147</v>
      </c>
      <c r="E19" s="25">
        <v>20</v>
      </c>
      <c r="F19" s="44">
        <f>G19/E19</f>
        <v>68.67</v>
      </c>
      <c r="G19" s="45">
        <v>1373.4</v>
      </c>
      <c r="H19" s="175" t="s">
        <v>668</v>
      </c>
    </row>
    <row r="20" spans="1:8" ht="19.5" customHeight="1" x14ac:dyDescent="0.25">
      <c r="A20" s="33">
        <v>17</v>
      </c>
      <c r="B20" s="176" t="s">
        <v>666</v>
      </c>
      <c r="C20" s="176"/>
      <c r="D20" s="25" t="s">
        <v>258</v>
      </c>
      <c r="E20" s="25">
        <v>18</v>
      </c>
      <c r="F20" s="44">
        <f>G20/E20</f>
        <v>98.1</v>
      </c>
      <c r="G20" s="45">
        <v>1765.8</v>
      </c>
      <c r="H20" s="175" t="s">
        <v>668</v>
      </c>
    </row>
    <row r="21" spans="1:8" ht="19.5" customHeight="1" x14ac:dyDescent="0.25">
      <c r="A21" s="33">
        <v>18</v>
      </c>
      <c r="B21" s="176" t="s">
        <v>667</v>
      </c>
      <c r="C21" s="176"/>
      <c r="D21" s="25" t="s">
        <v>260</v>
      </c>
      <c r="E21" s="25">
        <v>12</v>
      </c>
      <c r="F21" s="44">
        <f>G21/E21</f>
        <v>58.860000000000007</v>
      </c>
      <c r="G21" s="45">
        <v>706.32</v>
      </c>
      <c r="H21" s="175" t="s">
        <v>668</v>
      </c>
    </row>
    <row r="22" spans="1:8" ht="19.5" customHeight="1" x14ac:dyDescent="0.25">
      <c r="A22" s="33"/>
      <c r="B22" s="297" t="s">
        <v>144</v>
      </c>
      <c r="C22" s="311"/>
      <c r="D22" s="295"/>
      <c r="E22" s="295"/>
      <c r="F22" s="295"/>
      <c r="G22" s="296"/>
    </row>
    <row r="23" spans="1:8" ht="19.5" customHeight="1" x14ac:dyDescent="0.25">
      <c r="A23" s="33">
        <f>A18+1</f>
        <v>16</v>
      </c>
      <c r="B23" s="51" t="s">
        <v>239</v>
      </c>
      <c r="C23" s="51"/>
      <c r="D23" s="50" t="s">
        <v>151</v>
      </c>
      <c r="E23" s="50">
        <v>10</v>
      </c>
      <c r="F23" s="44">
        <f>G23/E23</f>
        <v>85.02000000000001</v>
      </c>
      <c r="G23" s="44">
        <v>850.2</v>
      </c>
    </row>
    <row r="24" spans="1:8" ht="19.5" customHeight="1" x14ac:dyDescent="0.25">
      <c r="A24" s="33">
        <f>A23+1</f>
        <v>17</v>
      </c>
      <c r="B24" s="51" t="s">
        <v>349</v>
      </c>
      <c r="C24" s="51"/>
      <c r="D24" s="50" t="s">
        <v>348</v>
      </c>
      <c r="E24" s="50">
        <v>10</v>
      </c>
      <c r="F24" s="44">
        <f t="shared" ref="F24:F28" si="1">G24/E24</f>
        <v>64.719000000000008</v>
      </c>
      <c r="G24" s="44">
        <v>647.19000000000005</v>
      </c>
    </row>
    <row r="25" spans="1:8" ht="19.5" customHeight="1" x14ac:dyDescent="0.25">
      <c r="A25" s="33">
        <f>A24+1</f>
        <v>18</v>
      </c>
      <c r="B25" s="51" t="s">
        <v>159</v>
      </c>
      <c r="C25" s="51"/>
      <c r="D25" s="50" t="s">
        <v>155</v>
      </c>
      <c r="E25" s="50">
        <v>6</v>
      </c>
      <c r="F25" s="44">
        <f t="shared" si="1"/>
        <v>91.8</v>
      </c>
      <c r="G25" s="44">
        <v>550.79999999999995</v>
      </c>
    </row>
    <row r="26" spans="1:8" ht="19.5" customHeight="1" x14ac:dyDescent="0.25">
      <c r="A26" s="33">
        <f>A25+1</f>
        <v>19</v>
      </c>
      <c r="B26" s="51" t="s">
        <v>145</v>
      </c>
      <c r="C26" s="51"/>
      <c r="D26" s="50" t="s">
        <v>10</v>
      </c>
      <c r="E26" s="50">
        <v>20</v>
      </c>
      <c r="F26" s="44">
        <f t="shared" si="1"/>
        <v>33.480000000000004</v>
      </c>
      <c r="G26" s="44">
        <v>669.6</v>
      </c>
    </row>
    <row r="27" spans="1:8" ht="19.5" customHeight="1" x14ac:dyDescent="0.25">
      <c r="A27" s="33">
        <f>A26+1</f>
        <v>20</v>
      </c>
      <c r="B27" s="51" t="s">
        <v>192</v>
      </c>
      <c r="C27" s="51"/>
      <c r="D27" s="50" t="s">
        <v>152</v>
      </c>
      <c r="E27" s="50">
        <v>30</v>
      </c>
      <c r="F27" s="44">
        <f t="shared" si="1"/>
        <v>69.760000000000005</v>
      </c>
      <c r="G27" s="44">
        <v>2092.8000000000002</v>
      </c>
    </row>
    <row r="28" spans="1:8" ht="19.5" customHeight="1" x14ac:dyDescent="0.25">
      <c r="A28" s="33">
        <f>A27+1</f>
        <v>21</v>
      </c>
      <c r="B28" s="51" t="s">
        <v>375</v>
      </c>
      <c r="C28" s="51"/>
      <c r="D28" s="50" t="s">
        <v>152</v>
      </c>
      <c r="E28" s="50">
        <v>30</v>
      </c>
      <c r="F28" s="44">
        <f t="shared" si="1"/>
        <v>78.48</v>
      </c>
      <c r="G28" s="44">
        <v>2354.4</v>
      </c>
    </row>
    <row r="29" spans="1:8" ht="19.5" customHeight="1" x14ac:dyDescent="0.25">
      <c r="A29" s="33"/>
      <c r="B29" s="298" t="s">
        <v>156</v>
      </c>
      <c r="C29" s="265"/>
      <c r="D29" s="265"/>
      <c r="E29" s="265"/>
      <c r="F29" s="265"/>
      <c r="G29" s="266"/>
    </row>
    <row r="30" spans="1:8" ht="19.5" customHeight="1" x14ac:dyDescent="0.25">
      <c r="A30" s="33">
        <f>A28+1</f>
        <v>22</v>
      </c>
      <c r="B30" s="51" t="s">
        <v>197</v>
      </c>
      <c r="C30" s="51"/>
      <c r="D30" s="50" t="s">
        <v>198</v>
      </c>
      <c r="E30" s="50">
        <v>72</v>
      </c>
      <c r="F30" s="44">
        <f>G30/E30</f>
        <v>41.419999999999995</v>
      </c>
      <c r="G30" s="44">
        <v>2982.24</v>
      </c>
    </row>
    <row r="31" spans="1:8" ht="19.5" customHeight="1" x14ac:dyDescent="0.25">
      <c r="A31" s="33">
        <f>A30+1</f>
        <v>23</v>
      </c>
      <c r="B31" s="51" t="s">
        <v>157</v>
      </c>
      <c r="C31" s="51"/>
      <c r="D31" s="50" t="s">
        <v>152</v>
      </c>
      <c r="E31" s="50">
        <v>35</v>
      </c>
      <c r="F31" s="44">
        <f t="shared" ref="F31:F32" si="2">G31/E31</f>
        <v>64.31</v>
      </c>
      <c r="G31" s="44">
        <v>2250.85</v>
      </c>
    </row>
    <row r="32" spans="1:8" ht="19.5" customHeight="1" x14ac:dyDescent="0.25">
      <c r="A32" s="33">
        <f t="shared" ref="A32" si="3">A31+1</f>
        <v>24</v>
      </c>
      <c r="B32" s="51" t="s">
        <v>158</v>
      </c>
      <c r="C32" s="51"/>
      <c r="D32" s="50" t="s">
        <v>10</v>
      </c>
      <c r="E32" s="50">
        <v>56</v>
      </c>
      <c r="F32" s="44">
        <f t="shared" si="2"/>
        <v>51.230000000000004</v>
      </c>
      <c r="G32" s="44">
        <v>2868.88</v>
      </c>
    </row>
    <row r="33" spans="1:7" ht="19.5" customHeight="1" x14ac:dyDescent="0.25">
      <c r="A33" s="33"/>
      <c r="B33" s="298" t="s">
        <v>418</v>
      </c>
      <c r="C33" s="265"/>
      <c r="D33" s="265"/>
      <c r="E33" s="265"/>
      <c r="F33" s="265"/>
      <c r="G33" s="266"/>
    </row>
    <row r="34" spans="1:7" ht="19.5" customHeight="1" x14ac:dyDescent="0.25">
      <c r="A34" s="33">
        <f>A32+1</f>
        <v>25</v>
      </c>
      <c r="B34" s="51" t="s">
        <v>419</v>
      </c>
      <c r="C34" s="51"/>
      <c r="D34" s="50" t="s">
        <v>420</v>
      </c>
      <c r="E34" s="50">
        <v>100</v>
      </c>
      <c r="F34" s="44">
        <v>7.5</v>
      </c>
      <c r="G34" s="44">
        <f t="shared" ref="G34:G67" si="4">F34*E34</f>
        <v>750</v>
      </c>
    </row>
    <row r="35" spans="1:7" ht="19.5" customHeight="1" x14ac:dyDescent="0.25">
      <c r="A35" s="33">
        <f>A34+1</f>
        <v>26</v>
      </c>
      <c r="B35" s="51" t="s">
        <v>421</v>
      </c>
      <c r="C35" s="51"/>
      <c r="D35" s="50" t="s">
        <v>420</v>
      </c>
      <c r="E35" s="50">
        <v>100</v>
      </c>
      <c r="F35" s="44">
        <v>8.5</v>
      </c>
      <c r="G35" s="44">
        <f t="shared" si="4"/>
        <v>850</v>
      </c>
    </row>
    <row r="36" spans="1:7" ht="19.5" customHeight="1" x14ac:dyDescent="0.25">
      <c r="A36" s="33">
        <f>A35+1</f>
        <v>27</v>
      </c>
      <c r="B36" s="51" t="s">
        <v>422</v>
      </c>
      <c r="C36" s="51"/>
      <c r="D36" s="50" t="s">
        <v>420</v>
      </c>
      <c r="E36" s="50">
        <v>100</v>
      </c>
      <c r="F36" s="44">
        <v>6.8</v>
      </c>
      <c r="G36" s="44">
        <f t="shared" si="4"/>
        <v>680</v>
      </c>
    </row>
    <row r="37" spans="1:7" ht="19.5" customHeight="1" x14ac:dyDescent="0.25">
      <c r="A37" s="33">
        <f>A36+1</f>
        <v>28</v>
      </c>
      <c r="B37" s="51" t="s">
        <v>423</v>
      </c>
      <c r="C37" s="51"/>
      <c r="D37" s="50" t="s">
        <v>420</v>
      </c>
      <c r="E37" s="50">
        <v>100</v>
      </c>
      <c r="F37" s="44">
        <v>6.3</v>
      </c>
      <c r="G37" s="44">
        <f t="shared" si="4"/>
        <v>630</v>
      </c>
    </row>
    <row r="38" spans="1:7" ht="19.5" customHeight="1" x14ac:dyDescent="0.25">
      <c r="A38" s="33">
        <f>A37+1</f>
        <v>29</v>
      </c>
      <c r="B38" s="51" t="s">
        <v>424</v>
      </c>
      <c r="C38" s="51"/>
      <c r="D38" s="50" t="s">
        <v>420</v>
      </c>
      <c r="E38" s="50">
        <v>100</v>
      </c>
      <c r="F38" s="44">
        <v>6.4</v>
      </c>
      <c r="G38" s="44">
        <f t="shared" si="4"/>
        <v>640</v>
      </c>
    </row>
    <row r="39" spans="1:7" ht="19.5" customHeight="1" x14ac:dyDescent="0.25">
      <c r="A39" s="33">
        <f>A38+1</f>
        <v>30</v>
      </c>
      <c r="B39" s="51" t="s">
        <v>425</v>
      </c>
      <c r="C39" s="51"/>
      <c r="D39" s="50" t="s">
        <v>420</v>
      </c>
      <c r="E39" s="50">
        <v>100</v>
      </c>
      <c r="F39" s="44">
        <v>8</v>
      </c>
      <c r="G39" s="44">
        <f t="shared" si="4"/>
        <v>800</v>
      </c>
    </row>
    <row r="40" spans="1:7" ht="19.5" customHeight="1" x14ac:dyDescent="0.25">
      <c r="A40" s="33">
        <f t="shared" ref="A40" si="5">A39+1</f>
        <v>31</v>
      </c>
      <c r="B40" s="51" t="s">
        <v>631</v>
      </c>
      <c r="C40" s="51"/>
      <c r="D40" s="50" t="s">
        <v>198</v>
      </c>
      <c r="E40" s="50">
        <v>54</v>
      </c>
      <c r="F40" s="44">
        <v>11</v>
      </c>
      <c r="G40" s="44">
        <f t="shared" si="4"/>
        <v>594</v>
      </c>
    </row>
    <row r="41" spans="1:7" ht="19.5" customHeight="1" x14ac:dyDescent="0.25">
      <c r="A41" s="33">
        <f>A40+1</f>
        <v>32</v>
      </c>
      <c r="B41" s="51" t="s">
        <v>632</v>
      </c>
      <c r="C41" s="51"/>
      <c r="D41" s="50" t="s">
        <v>198</v>
      </c>
      <c r="E41" s="50">
        <v>54</v>
      </c>
      <c r="F41" s="44">
        <v>11</v>
      </c>
      <c r="G41" s="44">
        <f t="shared" si="4"/>
        <v>594</v>
      </c>
    </row>
    <row r="42" spans="1:7" ht="19.5" customHeight="1" x14ac:dyDescent="0.25">
      <c r="A42" s="33">
        <f t="shared" ref="A42:A43" si="6">A41+1</f>
        <v>33</v>
      </c>
      <c r="B42" s="51" t="s">
        <v>633</v>
      </c>
      <c r="C42" s="51"/>
      <c r="D42" s="50" t="s">
        <v>136</v>
      </c>
      <c r="E42" s="50">
        <v>20</v>
      </c>
      <c r="F42" s="44">
        <v>42</v>
      </c>
      <c r="G42" s="44">
        <f t="shared" si="4"/>
        <v>840</v>
      </c>
    </row>
    <row r="43" spans="1:7" ht="19.5" customHeight="1" x14ac:dyDescent="0.25">
      <c r="A43" s="33">
        <f t="shared" si="6"/>
        <v>34</v>
      </c>
      <c r="B43" s="51" t="s">
        <v>634</v>
      </c>
      <c r="C43" s="51"/>
      <c r="D43" s="50" t="s">
        <v>136</v>
      </c>
      <c r="E43" s="50">
        <v>20</v>
      </c>
      <c r="F43" s="44">
        <v>30</v>
      </c>
      <c r="G43" s="44">
        <f t="shared" si="4"/>
        <v>600</v>
      </c>
    </row>
    <row r="44" spans="1:7" ht="19.5" customHeight="1" x14ac:dyDescent="0.25">
      <c r="A44" s="33">
        <f>A43+1</f>
        <v>35</v>
      </c>
      <c r="B44" s="51" t="s">
        <v>635</v>
      </c>
      <c r="C44" s="51"/>
      <c r="D44" s="50" t="s">
        <v>136</v>
      </c>
      <c r="E44" s="50">
        <v>20</v>
      </c>
      <c r="F44" s="44">
        <v>27</v>
      </c>
      <c r="G44" s="44">
        <f t="shared" si="4"/>
        <v>540</v>
      </c>
    </row>
    <row r="45" spans="1:7" ht="19.5" customHeight="1" x14ac:dyDescent="0.25">
      <c r="A45" s="33">
        <f t="shared" ref="A45:A56" si="7">A44+1</f>
        <v>36</v>
      </c>
      <c r="B45" s="51" t="s">
        <v>426</v>
      </c>
      <c r="C45" s="51"/>
      <c r="D45" s="50" t="s">
        <v>152</v>
      </c>
      <c r="E45" s="50">
        <v>55</v>
      </c>
      <c r="F45" s="44">
        <v>24</v>
      </c>
      <c r="G45" s="44">
        <f t="shared" si="4"/>
        <v>1320</v>
      </c>
    </row>
    <row r="46" spans="1:7" ht="19.5" customHeight="1" x14ac:dyDescent="0.25">
      <c r="A46" s="33">
        <f t="shared" si="7"/>
        <v>37</v>
      </c>
      <c r="B46" s="51" t="s">
        <v>427</v>
      </c>
      <c r="C46" s="51"/>
      <c r="D46" s="50" t="s">
        <v>152</v>
      </c>
      <c r="E46" s="50">
        <v>55</v>
      </c>
      <c r="F46" s="44">
        <v>24</v>
      </c>
      <c r="G46" s="44">
        <f t="shared" si="4"/>
        <v>1320</v>
      </c>
    </row>
    <row r="47" spans="1:7" ht="19.5" customHeight="1" x14ac:dyDescent="0.25">
      <c r="A47" s="33">
        <f t="shared" si="7"/>
        <v>38</v>
      </c>
      <c r="B47" s="51" t="s">
        <v>428</v>
      </c>
      <c r="C47" s="51"/>
      <c r="D47" s="50" t="s">
        <v>152</v>
      </c>
      <c r="E47" s="50">
        <v>55</v>
      </c>
      <c r="F47" s="44">
        <v>25</v>
      </c>
      <c r="G47" s="44">
        <f t="shared" si="4"/>
        <v>1375</v>
      </c>
    </row>
    <row r="48" spans="1:7" ht="19.5" customHeight="1" x14ac:dyDescent="0.25">
      <c r="A48" s="33">
        <f t="shared" si="7"/>
        <v>39</v>
      </c>
      <c r="B48" s="51" t="s">
        <v>428</v>
      </c>
      <c r="C48" s="51"/>
      <c r="D48" s="50" t="s">
        <v>151</v>
      </c>
      <c r="E48" s="50">
        <v>25</v>
      </c>
      <c r="F48" s="44">
        <v>47</v>
      </c>
      <c r="G48" s="44">
        <f t="shared" si="4"/>
        <v>1175</v>
      </c>
    </row>
    <row r="49" spans="1:7" ht="19.5" customHeight="1" x14ac:dyDescent="0.25">
      <c r="A49" s="33">
        <f t="shared" si="7"/>
        <v>40</v>
      </c>
      <c r="B49" s="51" t="s">
        <v>429</v>
      </c>
      <c r="C49" s="51"/>
      <c r="D49" s="50" t="s">
        <v>152</v>
      </c>
      <c r="E49" s="50">
        <v>55</v>
      </c>
      <c r="F49" s="44">
        <v>26</v>
      </c>
      <c r="G49" s="44">
        <f t="shared" si="4"/>
        <v>1430</v>
      </c>
    </row>
    <row r="50" spans="1:7" ht="19.5" customHeight="1" x14ac:dyDescent="0.25">
      <c r="A50" s="33">
        <f t="shared" si="7"/>
        <v>41</v>
      </c>
      <c r="B50" s="51" t="s">
        <v>430</v>
      </c>
      <c r="C50" s="51"/>
      <c r="D50" s="50" t="s">
        <v>152</v>
      </c>
      <c r="E50" s="50">
        <v>55</v>
      </c>
      <c r="F50" s="44">
        <v>25</v>
      </c>
      <c r="G50" s="44">
        <f t="shared" si="4"/>
        <v>1375</v>
      </c>
    </row>
    <row r="51" spans="1:7" ht="19.5" customHeight="1" x14ac:dyDescent="0.25">
      <c r="A51" s="33">
        <f t="shared" si="7"/>
        <v>42</v>
      </c>
      <c r="B51" s="51" t="s">
        <v>431</v>
      </c>
      <c r="C51" s="51"/>
      <c r="D51" s="50" t="s">
        <v>151</v>
      </c>
      <c r="E51" s="50">
        <v>25</v>
      </c>
      <c r="F51" s="44">
        <v>43</v>
      </c>
      <c r="G51" s="44">
        <f t="shared" si="4"/>
        <v>1075</v>
      </c>
    </row>
    <row r="52" spans="1:7" ht="19.5" customHeight="1" x14ac:dyDescent="0.25">
      <c r="A52" s="33">
        <f t="shared" si="7"/>
        <v>43</v>
      </c>
      <c r="B52" s="51" t="s">
        <v>636</v>
      </c>
      <c r="C52" s="51"/>
      <c r="D52" s="50" t="s">
        <v>637</v>
      </c>
      <c r="E52" s="50">
        <v>25</v>
      </c>
      <c r="F52" s="44">
        <v>41</v>
      </c>
      <c r="G52" s="44">
        <f t="shared" si="4"/>
        <v>1025</v>
      </c>
    </row>
    <row r="53" spans="1:7" ht="19.5" customHeight="1" x14ac:dyDescent="0.25">
      <c r="A53" s="33">
        <f t="shared" si="7"/>
        <v>44</v>
      </c>
      <c r="B53" s="51" t="s">
        <v>432</v>
      </c>
      <c r="C53" s="51"/>
      <c r="D53" s="50" t="s">
        <v>433</v>
      </c>
      <c r="E53" s="50">
        <v>85</v>
      </c>
      <c r="F53" s="44">
        <v>7.5</v>
      </c>
      <c r="G53" s="44">
        <f t="shared" si="4"/>
        <v>637.5</v>
      </c>
    </row>
    <row r="54" spans="1:7" ht="19.5" customHeight="1" x14ac:dyDescent="0.25">
      <c r="A54" s="33">
        <f t="shared" si="7"/>
        <v>45</v>
      </c>
      <c r="B54" s="51" t="s">
        <v>434</v>
      </c>
      <c r="C54" s="51"/>
      <c r="D54" s="50" t="s">
        <v>136</v>
      </c>
      <c r="E54" s="50">
        <v>26</v>
      </c>
      <c r="F54" s="44">
        <v>28</v>
      </c>
      <c r="G54" s="44">
        <f t="shared" si="4"/>
        <v>728</v>
      </c>
    </row>
    <row r="55" spans="1:7" ht="19.5" customHeight="1" x14ac:dyDescent="0.25">
      <c r="A55" s="33">
        <f t="shared" si="7"/>
        <v>46</v>
      </c>
      <c r="B55" s="51" t="s">
        <v>435</v>
      </c>
      <c r="C55" s="51"/>
      <c r="D55" s="50" t="s">
        <v>136</v>
      </c>
      <c r="E55" s="50">
        <v>25</v>
      </c>
      <c r="F55" s="44">
        <v>27</v>
      </c>
      <c r="G55" s="44">
        <f t="shared" si="4"/>
        <v>675</v>
      </c>
    </row>
    <row r="56" spans="1:7" ht="19.5" customHeight="1" x14ac:dyDescent="0.25">
      <c r="A56" s="33">
        <f t="shared" si="7"/>
        <v>47</v>
      </c>
      <c r="B56" s="51" t="s">
        <v>436</v>
      </c>
      <c r="C56" s="51"/>
      <c r="D56" s="50" t="s">
        <v>136</v>
      </c>
      <c r="E56" s="50">
        <v>26</v>
      </c>
      <c r="F56" s="44">
        <v>33</v>
      </c>
      <c r="G56" s="44">
        <f t="shared" si="4"/>
        <v>858</v>
      </c>
    </row>
    <row r="57" spans="1:7" ht="19.5" customHeight="1" x14ac:dyDescent="0.25">
      <c r="A57" s="33">
        <f>A56+1</f>
        <v>48</v>
      </c>
      <c r="B57" s="51" t="s">
        <v>437</v>
      </c>
      <c r="C57" s="51"/>
      <c r="D57" s="50" t="s">
        <v>438</v>
      </c>
      <c r="E57" s="50">
        <v>30</v>
      </c>
      <c r="F57" s="44">
        <v>52</v>
      </c>
      <c r="G57" s="44">
        <f t="shared" si="4"/>
        <v>1560</v>
      </c>
    </row>
    <row r="58" spans="1:7" ht="19.5" customHeight="1" x14ac:dyDescent="0.25">
      <c r="A58" s="33">
        <f t="shared" ref="A58:A59" si="8">A57+1</f>
        <v>49</v>
      </c>
      <c r="B58" s="51" t="s">
        <v>439</v>
      </c>
      <c r="C58" s="51"/>
      <c r="D58" s="50" t="s">
        <v>438</v>
      </c>
      <c r="E58" s="50">
        <v>30</v>
      </c>
      <c r="F58" s="44">
        <v>55</v>
      </c>
      <c r="G58" s="44">
        <f t="shared" si="4"/>
        <v>1650</v>
      </c>
    </row>
    <row r="59" spans="1:7" ht="19.5" customHeight="1" x14ac:dyDescent="0.25">
      <c r="A59" s="33">
        <f t="shared" si="8"/>
        <v>50</v>
      </c>
      <c r="B59" s="51" t="s">
        <v>440</v>
      </c>
      <c r="C59" s="51"/>
      <c r="D59" s="50" t="s">
        <v>441</v>
      </c>
      <c r="E59" s="50">
        <v>15</v>
      </c>
      <c r="F59" s="44">
        <v>66</v>
      </c>
      <c r="G59" s="44">
        <f t="shared" si="4"/>
        <v>990</v>
      </c>
    </row>
    <row r="60" spans="1:7" ht="19.5" customHeight="1" x14ac:dyDescent="0.25">
      <c r="A60" s="33">
        <f>A59+1</f>
        <v>51</v>
      </c>
      <c r="B60" s="51" t="s">
        <v>442</v>
      </c>
      <c r="C60" s="51"/>
      <c r="D60" s="50" t="s">
        <v>438</v>
      </c>
      <c r="E60" s="50">
        <v>16</v>
      </c>
      <c r="F60" s="44">
        <v>49</v>
      </c>
      <c r="G60" s="44">
        <f t="shared" si="4"/>
        <v>784</v>
      </c>
    </row>
    <row r="61" spans="1:7" ht="19.5" customHeight="1" x14ac:dyDescent="0.25">
      <c r="A61" s="33">
        <f t="shared" ref="A61:A62" si="9">A60+1</f>
        <v>52</v>
      </c>
      <c r="B61" s="51" t="s">
        <v>443</v>
      </c>
      <c r="C61" s="51"/>
      <c r="D61" s="50" t="s">
        <v>438</v>
      </c>
      <c r="E61" s="50">
        <v>16</v>
      </c>
      <c r="F61" s="44">
        <v>52</v>
      </c>
      <c r="G61" s="44">
        <f t="shared" si="4"/>
        <v>832</v>
      </c>
    </row>
    <row r="62" spans="1:7" ht="19.5" customHeight="1" x14ac:dyDescent="0.25">
      <c r="A62" s="33">
        <f t="shared" si="9"/>
        <v>53</v>
      </c>
      <c r="B62" s="51" t="s">
        <v>444</v>
      </c>
      <c r="C62" s="51"/>
      <c r="D62" s="50" t="s">
        <v>441</v>
      </c>
      <c r="E62" s="50">
        <v>10</v>
      </c>
      <c r="F62" s="44">
        <v>53</v>
      </c>
      <c r="G62" s="44">
        <f t="shared" si="4"/>
        <v>530</v>
      </c>
    </row>
    <row r="63" spans="1:7" ht="19.5" customHeight="1" x14ac:dyDescent="0.25">
      <c r="A63" s="33">
        <f>A62+1</f>
        <v>54</v>
      </c>
      <c r="B63" s="51" t="s">
        <v>445</v>
      </c>
      <c r="C63" s="51"/>
      <c r="D63" s="50" t="s">
        <v>154</v>
      </c>
      <c r="E63" s="50">
        <v>30</v>
      </c>
      <c r="F63" s="44">
        <v>44</v>
      </c>
      <c r="G63" s="44">
        <f t="shared" si="4"/>
        <v>1320</v>
      </c>
    </row>
    <row r="64" spans="1:7" ht="19.5" customHeight="1" x14ac:dyDescent="0.25">
      <c r="A64" s="33">
        <f>A63+1</f>
        <v>55</v>
      </c>
      <c r="B64" s="51" t="s">
        <v>635</v>
      </c>
      <c r="C64" s="51"/>
      <c r="D64" s="50" t="s">
        <v>151</v>
      </c>
      <c r="E64" s="50">
        <v>12</v>
      </c>
      <c r="F64" s="44">
        <v>41</v>
      </c>
      <c r="G64" s="44">
        <f t="shared" si="4"/>
        <v>492</v>
      </c>
    </row>
    <row r="65" spans="1:7" ht="19.5" customHeight="1" x14ac:dyDescent="0.25">
      <c r="A65" s="33">
        <f>A64+1</f>
        <v>56</v>
      </c>
      <c r="B65" s="51" t="s">
        <v>635</v>
      </c>
      <c r="C65" s="51"/>
      <c r="D65" s="50" t="s">
        <v>638</v>
      </c>
      <c r="E65" s="50">
        <v>12</v>
      </c>
      <c r="F65" s="44">
        <v>44</v>
      </c>
      <c r="G65" s="44">
        <f t="shared" si="4"/>
        <v>528</v>
      </c>
    </row>
    <row r="66" spans="1:7" ht="19.5" customHeight="1" x14ac:dyDescent="0.25">
      <c r="A66" s="33">
        <f t="shared" ref="A66" si="10">A65+1</f>
        <v>57</v>
      </c>
      <c r="B66" s="51" t="s">
        <v>639</v>
      </c>
      <c r="C66" s="51"/>
      <c r="D66" s="50" t="s">
        <v>287</v>
      </c>
      <c r="E66" s="50">
        <v>13</v>
      </c>
      <c r="F66" s="44">
        <v>47</v>
      </c>
      <c r="G66" s="44">
        <f t="shared" si="4"/>
        <v>611</v>
      </c>
    </row>
    <row r="67" spans="1:7" ht="19.5" customHeight="1" x14ac:dyDescent="0.25">
      <c r="A67" s="33">
        <f>A66+1</f>
        <v>58</v>
      </c>
      <c r="B67" s="51" t="s">
        <v>640</v>
      </c>
      <c r="C67" s="51"/>
      <c r="D67" s="50" t="s">
        <v>136</v>
      </c>
      <c r="E67" s="50">
        <v>20</v>
      </c>
      <c r="F67" s="44">
        <v>38.700000000000003</v>
      </c>
      <c r="G67" s="44">
        <f t="shared" si="4"/>
        <v>774</v>
      </c>
    </row>
    <row r="68" spans="1:7" ht="19.5" customHeight="1" x14ac:dyDescent="0.25">
      <c r="A68" s="33"/>
      <c r="B68" s="294" t="s">
        <v>241</v>
      </c>
      <c r="C68" s="295"/>
      <c r="D68" s="295"/>
      <c r="E68" s="295"/>
      <c r="F68" s="295"/>
      <c r="G68" s="296"/>
    </row>
    <row r="69" spans="1:7" ht="19.5" customHeight="1" x14ac:dyDescent="0.25">
      <c r="A69" s="33">
        <v>61</v>
      </c>
      <c r="B69" s="127" t="s">
        <v>248</v>
      </c>
      <c r="C69" s="127"/>
      <c r="D69" s="237" t="s">
        <v>244</v>
      </c>
      <c r="E69" s="237">
        <v>12</v>
      </c>
      <c r="F69" s="44">
        <f>G69/E69</f>
        <v>12.534999999999998</v>
      </c>
      <c r="G69" s="44">
        <v>150.41999999999999</v>
      </c>
    </row>
    <row r="70" spans="1:7" ht="19.5" customHeight="1" x14ac:dyDescent="0.25">
      <c r="A70" s="33">
        <f>A69+1</f>
        <v>62</v>
      </c>
      <c r="B70" s="127" t="s">
        <v>247</v>
      </c>
      <c r="C70" s="127"/>
      <c r="D70" s="237" t="s">
        <v>245</v>
      </c>
      <c r="E70" s="237">
        <v>12</v>
      </c>
      <c r="F70" s="44">
        <f>G70/E70</f>
        <v>18.53</v>
      </c>
      <c r="G70" s="44">
        <v>222.36</v>
      </c>
    </row>
    <row r="71" spans="1:7" ht="19.5" customHeight="1" x14ac:dyDescent="0.25">
      <c r="A71" s="33">
        <f>A70+1</f>
        <v>63</v>
      </c>
      <c r="B71" s="127" t="s">
        <v>246</v>
      </c>
      <c r="C71" s="127"/>
      <c r="D71" s="237" t="s">
        <v>244</v>
      </c>
      <c r="E71" s="237">
        <v>12</v>
      </c>
      <c r="F71" s="44">
        <f>G71/E71</f>
        <v>15.26</v>
      </c>
      <c r="G71" s="44">
        <v>183.12</v>
      </c>
    </row>
    <row r="72" spans="1:7" ht="19.5" customHeight="1" x14ac:dyDescent="0.25">
      <c r="A72" s="33">
        <f>A71+1</f>
        <v>64</v>
      </c>
      <c r="B72" s="127" t="s">
        <v>256</v>
      </c>
      <c r="C72" s="127"/>
      <c r="D72" s="237" t="s">
        <v>245</v>
      </c>
      <c r="E72" s="237">
        <v>12</v>
      </c>
      <c r="F72" s="44">
        <f>G72/E72</f>
        <v>25.614999999999998</v>
      </c>
      <c r="G72" s="44">
        <v>307.38</v>
      </c>
    </row>
    <row r="73" spans="1:7" ht="19.5" customHeight="1" x14ac:dyDescent="0.25">
      <c r="A73" s="33">
        <f>A72+1</f>
        <v>65</v>
      </c>
      <c r="B73" s="51" t="s">
        <v>251</v>
      </c>
      <c r="C73" s="51"/>
      <c r="D73" s="50" t="s">
        <v>245</v>
      </c>
      <c r="E73" s="50">
        <v>8</v>
      </c>
      <c r="F73" s="44">
        <f>G73/E73</f>
        <v>24.307500000000001</v>
      </c>
      <c r="G73" s="44">
        <v>194.46</v>
      </c>
    </row>
    <row r="74" spans="1:7" ht="19.5" customHeight="1" x14ac:dyDescent="0.25">
      <c r="A74" s="33"/>
      <c r="B74" s="305" t="s">
        <v>682</v>
      </c>
      <c r="C74" s="306"/>
      <c r="D74" s="306"/>
      <c r="E74" s="306"/>
      <c r="F74" s="306"/>
      <c r="G74" s="307"/>
    </row>
    <row r="75" spans="1:7" ht="19.5" customHeight="1" x14ac:dyDescent="0.25">
      <c r="A75" s="33"/>
      <c r="B75" s="238" t="s">
        <v>683</v>
      </c>
      <c r="C75" s="238"/>
      <c r="D75" s="30" t="s">
        <v>14</v>
      </c>
      <c r="E75" s="237">
        <v>22</v>
      </c>
      <c r="F75" s="239">
        <v>45.78</v>
      </c>
      <c r="G75" s="44">
        <f>F75*E75</f>
        <v>1007.1600000000001</v>
      </c>
    </row>
    <row r="76" spans="1:7" ht="19.5" customHeight="1" x14ac:dyDescent="0.25">
      <c r="A76" s="33"/>
      <c r="B76" s="238" t="s">
        <v>684</v>
      </c>
      <c r="C76" s="238"/>
      <c r="D76" s="30" t="s">
        <v>14</v>
      </c>
      <c r="E76" s="237">
        <v>30</v>
      </c>
      <c r="F76" s="239">
        <v>40.33</v>
      </c>
      <c r="G76" s="44">
        <f t="shared" ref="G76:G79" si="11">F76*E76</f>
        <v>1209.8999999999999</v>
      </c>
    </row>
    <row r="77" spans="1:7" ht="19.5" customHeight="1" x14ac:dyDescent="0.25">
      <c r="A77" s="33"/>
      <c r="B77" s="238" t="s">
        <v>685</v>
      </c>
      <c r="C77" s="238"/>
      <c r="D77" s="30" t="s">
        <v>14</v>
      </c>
      <c r="E77" s="237">
        <v>22</v>
      </c>
      <c r="F77" s="239">
        <v>42.51</v>
      </c>
      <c r="G77" s="44">
        <f t="shared" si="11"/>
        <v>935.21999999999991</v>
      </c>
    </row>
    <row r="78" spans="1:7" ht="19.5" customHeight="1" x14ac:dyDescent="0.25">
      <c r="A78" s="33"/>
      <c r="B78" s="238" t="s">
        <v>686</v>
      </c>
      <c r="C78" s="238"/>
      <c r="D78" s="30" t="s">
        <v>687</v>
      </c>
      <c r="E78" s="237">
        <v>40</v>
      </c>
      <c r="F78" s="239">
        <v>31.61</v>
      </c>
      <c r="G78" s="44">
        <f t="shared" si="11"/>
        <v>1264.4000000000001</v>
      </c>
    </row>
    <row r="79" spans="1:7" ht="19.5" customHeight="1" x14ac:dyDescent="0.25">
      <c r="A79" s="33"/>
      <c r="B79" s="238" t="s">
        <v>688</v>
      </c>
      <c r="C79" s="238"/>
      <c r="D79" s="30" t="s">
        <v>687</v>
      </c>
      <c r="E79" s="237">
        <v>25</v>
      </c>
      <c r="F79" s="239">
        <v>40.33</v>
      </c>
      <c r="G79" s="44">
        <f t="shared" si="11"/>
        <v>1008.25</v>
      </c>
    </row>
    <row r="80" spans="1:7" ht="30" customHeight="1" x14ac:dyDescent="0.25">
      <c r="A80" s="33"/>
      <c r="B80" s="294" t="s">
        <v>697</v>
      </c>
      <c r="C80" s="295"/>
      <c r="D80" s="295"/>
      <c r="E80" s="295"/>
      <c r="F80" s="295"/>
      <c r="G80" s="296"/>
    </row>
    <row r="81" spans="1:7" ht="68.25" customHeight="1" x14ac:dyDescent="0.25">
      <c r="A81" s="33"/>
      <c r="B81" s="308" t="s">
        <v>698</v>
      </c>
      <c r="C81" s="312"/>
      <c r="D81" s="159" t="s">
        <v>699</v>
      </c>
      <c r="E81" s="159">
        <v>48</v>
      </c>
      <c r="F81" s="309">
        <v>52.32</v>
      </c>
      <c r="G81" s="240">
        <f>E81*F81</f>
        <v>2511.36</v>
      </c>
    </row>
    <row r="82" spans="1:7" ht="69.95" customHeight="1" x14ac:dyDescent="0.25">
      <c r="A82" s="33"/>
      <c r="B82" s="310" t="s">
        <v>700</v>
      </c>
      <c r="C82" s="313"/>
      <c r="D82" s="159" t="s">
        <v>287</v>
      </c>
      <c r="E82" s="159">
        <v>48</v>
      </c>
      <c r="F82" s="309">
        <v>54.5</v>
      </c>
      <c r="G82" s="240">
        <f t="shared" ref="G82:G83" si="12">E82*F82</f>
        <v>2616</v>
      </c>
    </row>
    <row r="83" spans="1:7" ht="69.95" customHeight="1" x14ac:dyDescent="0.25">
      <c r="A83" s="33"/>
      <c r="B83" s="310" t="s">
        <v>701</v>
      </c>
      <c r="C83" s="313"/>
      <c r="D83" s="159"/>
      <c r="E83" s="159">
        <v>12</v>
      </c>
      <c r="F83" s="309">
        <v>49.05</v>
      </c>
      <c r="G83" s="240">
        <f t="shared" si="12"/>
        <v>588.59999999999991</v>
      </c>
    </row>
    <row r="84" spans="1:7" ht="69.95" customHeight="1" x14ac:dyDescent="0.25">
      <c r="A84" s="33"/>
      <c r="B84" s="310" t="s">
        <v>702</v>
      </c>
      <c r="C84" s="313"/>
      <c r="D84" s="159" t="s">
        <v>703</v>
      </c>
      <c r="E84" s="159">
        <v>30</v>
      </c>
      <c r="F84" s="309">
        <v>27.25</v>
      </c>
      <c r="G84" s="240">
        <f>F84*E84</f>
        <v>817.5</v>
      </c>
    </row>
    <row r="85" spans="1:7" ht="69.95" customHeight="1" x14ac:dyDescent="0.25">
      <c r="A85" s="33"/>
      <c r="B85" s="310" t="s">
        <v>704</v>
      </c>
      <c r="C85" s="313"/>
      <c r="D85" s="159" t="s">
        <v>242</v>
      </c>
      <c r="E85" s="159">
        <v>42</v>
      </c>
      <c r="F85" s="309">
        <v>40.33</v>
      </c>
      <c r="G85" s="240">
        <f>F85*E85</f>
        <v>1693.86</v>
      </c>
    </row>
    <row r="86" spans="1:7" ht="69.95" customHeight="1" x14ac:dyDescent="0.25">
      <c r="A86" s="33"/>
      <c r="B86" s="310" t="s">
        <v>705</v>
      </c>
      <c r="C86" s="313"/>
      <c r="D86" s="159" t="s">
        <v>706</v>
      </c>
      <c r="E86" s="159">
        <v>23</v>
      </c>
      <c r="F86" s="309">
        <v>59.95</v>
      </c>
      <c r="G86" s="240">
        <f t="shared" ref="G86:G89" si="13">E86*F86</f>
        <v>1378.8500000000001</v>
      </c>
    </row>
    <row r="87" spans="1:7" ht="69.95" customHeight="1" x14ac:dyDescent="0.25">
      <c r="A87" s="33"/>
      <c r="B87" s="310" t="s">
        <v>707</v>
      </c>
      <c r="C87" s="313"/>
      <c r="D87" s="159" t="s">
        <v>708</v>
      </c>
      <c r="E87" s="159">
        <v>40</v>
      </c>
      <c r="F87" s="309">
        <v>56.68</v>
      </c>
      <c r="G87" s="240">
        <f t="shared" si="13"/>
        <v>2267.1999999999998</v>
      </c>
    </row>
    <row r="88" spans="1:7" ht="69.95" customHeight="1" x14ac:dyDescent="0.25">
      <c r="A88" s="33"/>
      <c r="B88" s="310" t="s">
        <v>709</v>
      </c>
      <c r="C88" s="313"/>
      <c r="D88" s="159" t="s">
        <v>710</v>
      </c>
      <c r="E88" s="159">
        <v>36</v>
      </c>
      <c r="F88" s="309">
        <v>35.97</v>
      </c>
      <c r="G88" s="240">
        <f t="shared" si="13"/>
        <v>1294.92</v>
      </c>
    </row>
    <row r="89" spans="1:7" ht="69.95" customHeight="1" x14ac:dyDescent="0.25">
      <c r="A89" s="33"/>
      <c r="B89" s="310" t="s">
        <v>711</v>
      </c>
      <c r="C89" s="313"/>
      <c r="D89" s="159" t="s">
        <v>712</v>
      </c>
      <c r="E89" s="159">
        <v>36</v>
      </c>
      <c r="F89" s="309">
        <v>40.33</v>
      </c>
      <c r="G89" s="240">
        <f t="shared" si="13"/>
        <v>1451.8799999999999</v>
      </c>
    </row>
    <row r="90" spans="1:7" ht="19.5" customHeight="1" x14ac:dyDescent="0.25">
      <c r="A90" s="112"/>
      <c r="B90" s="302" t="s">
        <v>321</v>
      </c>
      <c r="C90" s="303"/>
      <c r="D90" s="303"/>
      <c r="E90" s="303"/>
      <c r="F90" s="303"/>
      <c r="G90" s="304"/>
    </row>
    <row r="91" spans="1:7" ht="19.5" customHeight="1" x14ac:dyDescent="0.25">
      <c r="A91" s="107">
        <f>A73+1</f>
        <v>66</v>
      </c>
      <c r="B91" s="113" t="s">
        <v>322</v>
      </c>
      <c r="C91" s="113"/>
      <c r="D91" s="114" t="s">
        <v>10</v>
      </c>
      <c r="E91" s="114" t="s">
        <v>323</v>
      </c>
      <c r="F91" s="115">
        <f>G91/3</f>
        <v>27.25</v>
      </c>
      <c r="G91" s="115">
        <v>81.75</v>
      </c>
    </row>
    <row r="92" spans="1:7" ht="19.5" customHeight="1" x14ac:dyDescent="0.25">
      <c r="A92" s="107">
        <f>A91+1</f>
        <v>67</v>
      </c>
      <c r="B92" s="113" t="s">
        <v>324</v>
      </c>
      <c r="C92" s="113"/>
      <c r="D92" s="114" t="s">
        <v>10</v>
      </c>
      <c r="E92" s="114" t="s">
        <v>323</v>
      </c>
      <c r="F92" s="115">
        <f t="shared" ref="F92:F94" si="14">G92/3</f>
        <v>32.699999999999996</v>
      </c>
      <c r="G92" s="115">
        <v>98.1</v>
      </c>
    </row>
    <row r="93" spans="1:7" ht="19.5" customHeight="1" x14ac:dyDescent="0.25">
      <c r="A93" s="107">
        <f>A92+1</f>
        <v>68</v>
      </c>
      <c r="B93" s="113" t="s">
        <v>325</v>
      </c>
      <c r="C93" s="113"/>
      <c r="D93" s="114" t="s">
        <v>10</v>
      </c>
      <c r="E93" s="114" t="s">
        <v>323</v>
      </c>
      <c r="F93" s="115">
        <f t="shared" si="14"/>
        <v>32.699999999999996</v>
      </c>
      <c r="G93" s="115">
        <v>98.1</v>
      </c>
    </row>
    <row r="94" spans="1:7" ht="19.5" customHeight="1" x14ac:dyDescent="0.25">
      <c r="A94" s="107">
        <f>A93+1</f>
        <v>69</v>
      </c>
      <c r="B94" s="113" t="s">
        <v>326</v>
      </c>
      <c r="C94" s="113"/>
      <c r="D94" s="114" t="s">
        <v>10</v>
      </c>
      <c r="E94" s="114" t="s">
        <v>323</v>
      </c>
      <c r="F94" s="115">
        <f t="shared" si="14"/>
        <v>32.699999999999996</v>
      </c>
      <c r="G94" s="115">
        <v>98.1</v>
      </c>
    </row>
    <row r="95" spans="1:7" x14ac:dyDescent="0.25">
      <c r="A95" s="94"/>
      <c r="D95" s="93"/>
      <c r="E95" s="109"/>
      <c r="F95" s="110"/>
      <c r="G95" s="111"/>
    </row>
    <row r="96" spans="1:7" ht="34.5" customHeight="1" x14ac:dyDescent="0.25">
      <c r="B96" s="299" t="s">
        <v>181</v>
      </c>
      <c r="C96" s="300"/>
      <c r="D96" s="300"/>
      <c r="E96" s="300"/>
      <c r="F96" s="300"/>
      <c r="G96" s="301"/>
    </row>
    <row r="97" spans="1:7" ht="34.5" customHeight="1" x14ac:dyDescent="0.25">
      <c r="B97" s="50" t="s">
        <v>0</v>
      </c>
      <c r="C97" s="50"/>
      <c r="D97" s="49" t="s">
        <v>114</v>
      </c>
      <c r="E97" s="49" t="s">
        <v>115</v>
      </c>
      <c r="F97" s="49" t="s">
        <v>116</v>
      </c>
      <c r="G97" s="49" t="s">
        <v>117</v>
      </c>
    </row>
    <row r="98" spans="1:7" x14ac:dyDescent="0.25">
      <c r="A98" s="18"/>
      <c r="B98" s="294"/>
      <c r="C98" s="295"/>
      <c r="D98" s="295"/>
      <c r="E98" s="295"/>
      <c r="F98" s="295"/>
      <c r="G98" s="296"/>
    </row>
    <row r="99" spans="1:7" x14ac:dyDescent="0.25">
      <c r="A99" s="95">
        <v>60</v>
      </c>
      <c r="B99" s="51" t="s">
        <v>250</v>
      </c>
      <c r="C99" s="51"/>
      <c r="D99" s="54" t="s">
        <v>177</v>
      </c>
      <c r="E99" s="50" t="s">
        <v>178</v>
      </c>
      <c r="F99" s="129">
        <v>892.71</v>
      </c>
      <c r="G99" s="44">
        <f>F99*6</f>
        <v>5356.26</v>
      </c>
    </row>
    <row r="100" spans="1:7" x14ac:dyDescent="0.25">
      <c r="A100" s="95">
        <v>61</v>
      </c>
      <c r="B100" s="51" t="s">
        <v>350</v>
      </c>
      <c r="C100" s="51"/>
      <c r="D100" s="54" t="s">
        <v>351</v>
      </c>
      <c r="E100" s="50" t="s">
        <v>354</v>
      </c>
      <c r="F100" s="129">
        <v>458.89</v>
      </c>
      <c r="G100" s="44">
        <f>F100*10</f>
        <v>4588.8999999999996</v>
      </c>
    </row>
    <row r="101" spans="1:7" x14ac:dyDescent="0.25">
      <c r="A101" s="95">
        <v>62</v>
      </c>
      <c r="B101" s="51" t="s">
        <v>179</v>
      </c>
      <c r="C101" s="51"/>
      <c r="D101" s="54" t="s">
        <v>177</v>
      </c>
      <c r="E101" s="50" t="s">
        <v>178</v>
      </c>
      <c r="F101" s="129">
        <v>892.71</v>
      </c>
      <c r="G101" s="44">
        <f t="shared" ref="G101:G103" si="15">F101*6</f>
        <v>5356.26</v>
      </c>
    </row>
    <row r="102" spans="1:7" x14ac:dyDescent="0.25">
      <c r="A102" s="95">
        <v>63</v>
      </c>
      <c r="B102" s="51" t="s">
        <v>352</v>
      </c>
      <c r="C102" s="51"/>
      <c r="D102" s="54" t="s">
        <v>351</v>
      </c>
      <c r="E102" s="50" t="s">
        <v>354</v>
      </c>
      <c r="F102" s="129">
        <v>458.89</v>
      </c>
      <c r="G102" s="44">
        <f>F102*10</f>
        <v>4588.8999999999996</v>
      </c>
    </row>
    <row r="103" spans="1:7" x14ac:dyDescent="0.25">
      <c r="A103" s="95">
        <v>64</v>
      </c>
      <c r="B103" s="51" t="s">
        <v>180</v>
      </c>
      <c r="C103" s="51"/>
      <c r="D103" s="54" t="s">
        <v>177</v>
      </c>
      <c r="E103" s="50" t="s">
        <v>178</v>
      </c>
      <c r="F103" s="129">
        <v>892.71</v>
      </c>
      <c r="G103" s="44">
        <f t="shared" si="15"/>
        <v>5356.26</v>
      </c>
    </row>
    <row r="104" spans="1:7" x14ac:dyDescent="0.25">
      <c r="A104" s="95">
        <v>65</v>
      </c>
      <c r="B104" s="51" t="s">
        <v>353</v>
      </c>
      <c r="C104" s="51"/>
      <c r="D104" s="54" t="s">
        <v>351</v>
      </c>
      <c r="E104" s="50" t="s">
        <v>354</v>
      </c>
      <c r="F104" s="129">
        <v>458.89</v>
      </c>
      <c r="G104" s="44">
        <f>F104*10</f>
        <v>4588.8999999999996</v>
      </c>
    </row>
  </sheetData>
  <mergeCells count="11">
    <mergeCell ref="B1:G1"/>
    <mergeCell ref="B3:G3"/>
    <mergeCell ref="B22:G22"/>
    <mergeCell ref="B29:G29"/>
    <mergeCell ref="B98:G98"/>
    <mergeCell ref="B96:G96"/>
    <mergeCell ref="B90:G90"/>
    <mergeCell ref="B68:G68"/>
    <mergeCell ref="B33:G33"/>
    <mergeCell ref="B74:G74"/>
    <mergeCell ref="B80:G80"/>
  </mergeCells>
  <pageMargins left="0.25" right="0.25" top="0.75" bottom="0.75" header="0.3" footer="0.3"/>
  <pageSetup paperSize="9" scale="44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7</vt:i4>
      </vt:variant>
      <vt:variant>
        <vt:lpstr>Именованные диапазоны</vt:lpstr>
      </vt:variant>
      <vt:variant>
        <vt:i4>7</vt:i4>
      </vt:variant>
    </vt:vector>
  </HeadingPairs>
  <TitlesOfParts>
    <vt:vector size="14" baseType="lpstr">
      <vt:lpstr>Торты</vt:lpstr>
      <vt:lpstr>Ритейл</vt:lpstr>
      <vt:lpstr>Мороженое</vt:lpstr>
      <vt:lpstr>Круассаны и выпечка </vt:lpstr>
      <vt:lpstr>Готовая выпечка</vt:lpstr>
      <vt:lpstr>Донаты</vt:lpstr>
      <vt:lpstr>  Хлеб, выпечка и гуакамоле</vt:lpstr>
      <vt:lpstr>'  Хлеб, выпечка и гуакамоле'!Область_печати</vt:lpstr>
      <vt:lpstr>'Готовая выпечка'!Область_печати</vt:lpstr>
      <vt:lpstr>Донаты!Область_печати</vt:lpstr>
      <vt:lpstr>'Круассаны и выпечка '!Область_печати</vt:lpstr>
      <vt:lpstr>Мороженое!Область_печати</vt:lpstr>
      <vt:lpstr>Ритейл!Область_печати</vt:lpstr>
      <vt:lpstr>Торты!Область_печати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Кощеев</dc:creator>
  <cp:lastModifiedBy>Гарик Паноян</cp:lastModifiedBy>
  <cp:lastPrinted>2023-04-21T07:31:18Z</cp:lastPrinted>
  <dcterms:created xsi:type="dcterms:W3CDTF">2014-03-05T09:00:45Z</dcterms:created>
  <dcterms:modified xsi:type="dcterms:W3CDTF">2023-12-13T14:31:33Z</dcterms:modified>
</cp:coreProperties>
</file>